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8800" windowHeight="12330"/>
  </bookViews>
  <sheets>
    <sheet name="Лист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8" i="2" l="1"/>
  <c r="L45" i="2" l="1"/>
  <c r="L44" i="2"/>
  <c r="L43" i="2"/>
  <c r="L42" i="2"/>
  <c r="L41" i="2"/>
  <c r="L39" i="2"/>
  <c r="L38" i="2"/>
  <c r="L37" i="2"/>
  <c r="L36" i="2"/>
  <c r="I34" i="2"/>
  <c r="L33" i="2"/>
  <c r="L32" i="2"/>
  <c r="L31" i="2"/>
  <c r="L30" i="2"/>
  <c r="L29" i="2"/>
  <c r="L28" i="2"/>
  <c r="L27" i="2"/>
  <c r="L26" i="2"/>
  <c r="L25" i="2"/>
  <c r="L24" i="2"/>
</calcChain>
</file>

<file path=xl/sharedStrings.xml><?xml version="1.0" encoding="utf-8"?>
<sst xmlns="http://schemas.openxmlformats.org/spreadsheetml/2006/main" count="439" uniqueCount="223">
  <si>
    <t>№</t>
  </si>
  <si>
    <t>Русуми</t>
  </si>
  <si>
    <t>Давлат рақами</t>
  </si>
  <si>
    <t>Ишлаб чиқарилган йили</t>
  </si>
  <si>
    <t>Балансга олинган вақти (аник санаси)</t>
  </si>
  <si>
    <t>Балансга олинган вақтидаги қиймати(минг сўмда)</t>
  </si>
  <si>
    <t>Йил бошидан сақлаш харажатлари (килинган ремонт сўмда)</t>
  </si>
  <si>
    <t>Ҳаракатланган масофа</t>
  </si>
  <si>
    <t>Жами харакатланган масофа</t>
  </si>
  <si>
    <t>Ҳисобот даврида  ҳаракатланган масофа</t>
  </si>
  <si>
    <t>Тури</t>
  </si>
  <si>
    <t>LACETTI</t>
  </si>
  <si>
    <t>Тех. Ҳолати</t>
  </si>
  <si>
    <t xml:space="preserve">соз </t>
  </si>
  <si>
    <t xml:space="preserve">носоз </t>
  </si>
  <si>
    <t>CAPTIVA</t>
  </si>
  <si>
    <t>КИА SPORTAGE STATION</t>
  </si>
  <si>
    <t xml:space="preserve">NEXIA </t>
  </si>
  <si>
    <t>COBALT</t>
  </si>
  <si>
    <t>KIA SPORTAGE</t>
  </si>
  <si>
    <t>носоз</t>
  </si>
  <si>
    <t xml:space="preserve">Когон МГҚБ  </t>
  </si>
  <si>
    <t>DAMAS</t>
  </si>
  <si>
    <t>80295 SAA</t>
  </si>
  <si>
    <t>31.07.2013 й</t>
  </si>
  <si>
    <t>80294 SAA</t>
  </si>
  <si>
    <t>LADA 4х4</t>
  </si>
  <si>
    <t>80571 КВА</t>
  </si>
  <si>
    <t>31.12.2019 й</t>
  </si>
  <si>
    <t>80572 КВА</t>
  </si>
  <si>
    <t>80806 JBA</t>
  </si>
  <si>
    <t>13.07.2012 й</t>
  </si>
  <si>
    <t>GAZ 3102000</t>
  </si>
  <si>
    <t>80939 JAA</t>
  </si>
  <si>
    <t>10.10.1998 й</t>
  </si>
  <si>
    <t>Муборак МГҚБ</t>
  </si>
  <si>
    <t>Kiiasportage</t>
  </si>
  <si>
    <t>70 026AA</t>
  </si>
  <si>
    <t>енгил</t>
  </si>
  <si>
    <t>Lada4x4</t>
  </si>
  <si>
    <t>70 646DBA</t>
  </si>
  <si>
    <t xml:space="preserve">Ladabronta </t>
  </si>
  <si>
    <t>70 659DBA</t>
  </si>
  <si>
    <t>NEXIA-3</t>
  </si>
  <si>
    <t>Uaz-31514</t>
  </si>
  <si>
    <t>70 648LAA</t>
  </si>
  <si>
    <t>70 946GBA</t>
  </si>
  <si>
    <t>70 603NBA</t>
  </si>
  <si>
    <t>30.705.DBA</t>
  </si>
  <si>
    <t xml:space="preserve">Енгил </t>
  </si>
  <si>
    <t>30.461.WAА</t>
  </si>
  <si>
    <t>Самарқанд МГҚБ</t>
  </si>
  <si>
    <t xml:space="preserve">Тошкент МГҚБ </t>
  </si>
  <si>
    <t>TREVERSE</t>
  </si>
  <si>
    <t>01 010 THA</t>
  </si>
  <si>
    <t>SKODA KODIAQ STYLE</t>
  </si>
  <si>
    <t>01 788 RHA</t>
  </si>
  <si>
    <t>01 004 WDA</t>
  </si>
  <si>
    <t xml:space="preserve"> енгил</t>
  </si>
  <si>
    <t>01 420 FFA</t>
  </si>
  <si>
    <t>01 098 RFA</t>
  </si>
  <si>
    <t>01 096 RFA</t>
  </si>
  <si>
    <t>01 091 RFA</t>
  </si>
  <si>
    <t>CAPTIVA-2</t>
  </si>
  <si>
    <t>UAZ - 3163185 (PATRIOT)</t>
  </si>
  <si>
    <t>01 913 НHA</t>
  </si>
  <si>
    <t xml:space="preserve">енгил </t>
  </si>
  <si>
    <t>LADA 21214-007-50 4х4</t>
  </si>
  <si>
    <t>01 914 НHA</t>
  </si>
  <si>
    <t>MALIBU-2</t>
  </si>
  <si>
    <t>01 707 GHA</t>
  </si>
  <si>
    <t>01 009 CDA</t>
  </si>
  <si>
    <t>MALIBU-1</t>
  </si>
  <si>
    <t>01 258 QLA</t>
  </si>
  <si>
    <t>01 063 MJA</t>
  </si>
  <si>
    <t>01 008 LEA</t>
  </si>
  <si>
    <t>01 011 JBA</t>
  </si>
  <si>
    <t>01 008 LDA</t>
  </si>
  <si>
    <t>01 747 HHA</t>
  </si>
  <si>
    <t>01 908 HHA</t>
  </si>
  <si>
    <t>01 521 WHA</t>
  </si>
  <si>
    <t>01 148 BJA</t>
  </si>
  <si>
    <t>01 597 WHA</t>
  </si>
  <si>
    <t>01 147 BJA</t>
  </si>
  <si>
    <t>Фарғона МГҚБ</t>
  </si>
  <si>
    <t>ЛАДА 21310 00052 4х4</t>
  </si>
  <si>
    <t>40 559 NBA</t>
  </si>
  <si>
    <t xml:space="preserve">KIA SPORTAGE STATION </t>
  </si>
  <si>
    <t>40 076 ACA</t>
  </si>
  <si>
    <t>ЛАДА 4х4 21214 007 50</t>
  </si>
  <si>
    <t>40 106 SBA</t>
  </si>
  <si>
    <t>40 582 SBA</t>
  </si>
  <si>
    <t>NEXIA</t>
  </si>
  <si>
    <t>40 091  ВАА</t>
  </si>
  <si>
    <t>40 026  ОВА</t>
  </si>
  <si>
    <t>40  067  WBА</t>
  </si>
  <si>
    <t>BYD Chazor DM-1(гибрид)</t>
  </si>
  <si>
    <t>40 066  VВА</t>
  </si>
  <si>
    <t>"Шимолий Сух" ГЕОСИ.</t>
  </si>
  <si>
    <t>"Урганчтрансгаз"УК</t>
  </si>
  <si>
    <t>МТТБ</t>
  </si>
  <si>
    <t xml:space="preserve">КИА/Спорт </t>
  </si>
  <si>
    <t>90 702 GВА</t>
  </si>
  <si>
    <t>соз</t>
  </si>
  <si>
    <t>Тайота/Прадо</t>
  </si>
  <si>
    <t>90 795 ААА</t>
  </si>
  <si>
    <t>90 525 СВА</t>
  </si>
  <si>
    <t>90 780 ОАА</t>
  </si>
  <si>
    <t>90 669 GAA</t>
  </si>
  <si>
    <t>90 084 АВА</t>
  </si>
  <si>
    <t>90 733 ОАА</t>
  </si>
  <si>
    <t>90 072 AВA</t>
  </si>
  <si>
    <t>90 627 ОАА</t>
  </si>
  <si>
    <t>Лада 4х4</t>
  </si>
  <si>
    <t>90 762 LBA</t>
  </si>
  <si>
    <t>Исузи D МАХ</t>
  </si>
  <si>
    <t>90 121 СВА</t>
  </si>
  <si>
    <t>енгил/пикап</t>
  </si>
  <si>
    <t>Урганч ҚМБ</t>
  </si>
  <si>
    <t>ЛАДА-ПИКАП</t>
  </si>
  <si>
    <t>90 075 ZAA</t>
  </si>
  <si>
    <t>енгил пикап</t>
  </si>
  <si>
    <t>ISUZU D MAX IRBIS</t>
  </si>
  <si>
    <t>90 030 JВА</t>
  </si>
  <si>
    <t>Урганч МГҚБ</t>
  </si>
  <si>
    <t>90910WAA</t>
  </si>
  <si>
    <t>90910СВA</t>
  </si>
  <si>
    <t>90 621 LBA</t>
  </si>
  <si>
    <t>"Газэнергиктаъмир" ИЧТК</t>
  </si>
  <si>
    <t>90 223 MAA</t>
  </si>
  <si>
    <t>HYUNDAY/SONATA</t>
  </si>
  <si>
    <t>90 066 МАА</t>
  </si>
  <si>
    <t>Заунгур МГҚБ</t>
  </si>
  <si>
    <t>Соз</t>
  </si>
  <si>
    <t>90 012 НВА</t>
  </si>
  <si>
    <t>2 217 857,14</t>
  </si>
  <si>
    <t>Хужайли саноат майдончаси</t>
  </si>
  <si>
    <t>95 654 WAA</t>
  </si>
  <si>
    <t>Қўнғирот МГҚБ</t>
  </si>
  <si>
    <t>95 830 АВА</t>
  </si>
  <si>
    <t xml:space="preserve">енгил пикап </t>
  </si>
  <si>
    <t>LADA 232900</t>
  </si>
  <si>
    <t>95 503 HBA</t>
  </si>
  <si>
    <t>Қўнғирот ТСТБ</t>
  </si>
  <si>
    <t>95/212 WAA</t>
  </si>
  <si>
    <t>12.05.2022</t>
  </si>
  <si>
    <t>Акчалок МГҚБ</t>
  </si>
  <si>
    <t>95 138 WAA</t>
  </si>
  <si>
    <t>УАЗ-315195015</t>
  </si>
  <si>
    <t>95 420 ААА</t>
  </si>
  <si>
    <t>95 840 ABA</t>
  </si>
  <si>
    <t>Тулей МГҚБ</t>
  </si>
  <si>
    <t>95 834 ABA</t>
  </si>
  <si>
    <t>Қорақалпоғистон МГҚБ</t>
  </si>
  <si>
    <t>95 836 ABA</t>
  </si>
  <si>
    <t>"Трансгазинжиниринг" МЧЖ</t>
  </si>
  <si>
    <t>TOYOTA LAND CRUISER</t>
  </si>
  <si>
    <t>01.703 PHA</t>
  </si>
  <si>
    <t>722 889 800</t>
  </si>
  <si>
    <t>01.662 ААА</t>
  </si>
  <si>
    <t>764 163 670</t>
  </si>
  <si>
    <t>EQUNOX-AT 3LT AWD</t>
  </si>
  <si>
    <t>01.622 ААА</t>
  </si>
  <si>
    <t>391 331 347,83</t>
  </si>
  <si>
    <t>SHKODA KODIAQ</t>
  </si>
  <si>
    <t>01.505 ОВА</t>
  </si>
  <si>
    <t>315 722 250</t>
  </si>
  <si>
    <t>01.795 VDA</t>
  </si>
  <si>
    <t>158 384 761,11</t>
  </si>
  <si>
    <t>01.177 YFA</t>
  </si>
  <si>
    <t>49 145 677,90</t>
  </si>
  <si>
    <t>01.971 TFА</t>
  </si>
  <si>
    <t>90 001 828,29</t>
  </si>
  <si>
    <t>01.335 VFА</t>
  </si>
  <si>
    <t>90 178 997,25</t>
  </si>
  <si>
    <t>01.145 NJA</t>
  </si>
  <si>
    <t>95 882 509,40</t>
  </si>
  <si>
    <t>MATIZ</t>
  </si>
  <si>
    <t>01.146 NJA</t>
  </si>
  <si>
    <t>36 501 051,31</t>
  </si>
  <si>
    <t>UAZ - 315195</t>
  </si>
  <si>
    <t>01.082 ОЕА</t>
  </si>
  <si>
    <t>203 006 110,15</t>
  </si>
  <si>
    <t>UAZ Patriot</t>
  </si>
  <si>
    <t>01.480NJA</t>
  </si>
  <si>
    <t>226 963 580,94</t>
  </si>
  <si>
    <t>01.043 LJA</t>
  </si>
  <si>
    <t>220 869 601,61</t>
  </si>
  <si>
    <t>01.026 LJA</t>
  </si>
  <si>
    <t>220 869 601,62</t>
  </si>
  <si>
    <t>LADA NIVA</t>
  </si>
  <si>
    <t>01.093 LJA</t>
  </si>
  <si>
    <t>159 043 454,93</t>
  </si>
  <si>
    <t>01.165 LJA</t>
  </si>
  <si>
    <t>159 043 454,94</t>
  </si>
  <si>
    <t>01.167 LJA</t>
  </si>
  <si>
    <t>1.         </t>
  </si>
  <si>
    <t>2.         </t>
  </si>
  <si>
    <t>3.         </t>
  </si>
  <si>
    <t>4.         </t>
  </si>
  <si>
    <t>5.         </t>
  </si>
  <si>
    <t>6.         </t>
  </si>
  <si>
    <t>7.         </t>
  </si>
  <si>
    <t>9.         </t>
  </si>
  <si>
    <t>10.       </t>
  </si>
  <si>
    <t>11.       </t>
  </si>
  <si>
    <t>14.       </t>
  </si>
  <si>
    <t>15.       </t>
  </si>
  <si>
    <t>16.       </t>
  </si>
  <si>
    <t>17.       </t>
  </si>
  <si>
    <t>18.       </t>
  </si>
  <si>
    <t>19.       </t>
  </si>
  <si>
    <t>20.       </t>
  </si>
  <si>
    <t>Енгил</t>
  </si>
  <si>
    <t>Йил бошидан жихозлаш харажатлари (полик,газ баллаон ўрнатиш ,,,,,,)</t>
  </si>
  <si>
    <t>АТ ва МТБ департаменти  бошлиғи в.б.                                                                                      А.Кабулов</t>
  </si>
  <si>
    <t xml:space="preserve">00.00.2023 </t>
  </si>
  <si>
    <t>"Ёрдамчи хўжалик" МЧЖ</t>
  </si>
  <si>
    <t>01 727 WFA</t>
  </si>
  <si>
    <t>ISUZU D-MAX</t>
  </si>
  <si>
    <t>ISUZU D-MAX OKSUS</t>
  </si>
  <si>
    <t xml:space="preserve"> "Ўзтрансгаз" АЖ тасарруфидаги ташкилотларнинг енгил  автомобиллари тўғрисидаги МАЛУМОТЛАР </t>
  </si>
  <si>
    <t>"Ўзтрансгаз" АЖ 2024 йил 15.02 даги                             26-сон буйруғига 12-илова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</si>
</sst>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11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9" fillId="0" borderId="0" applyFont="0" applyFill="0" applyBorder="0" applyAlignment="0" applyProtection="0"/>
  </cellStyleXfs>
  <cellXfs count="79">
    <xf numFmtId="0" fontId="0" fillId="0" borderId="0" xfId="0"/>
    <xf numFmtId="0" fontId="2" fillId="2" borderId="0" xfId="0" applyFont="1" applyFill="1" applyBorder="1" applyAlignment="1">
      <alignment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0" fillId="2" borderId="0" xfId="0" applyFill="1"/>
    <xf numFmtId="14" fontId="4" fillId="2" borderId="2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0" fillId="2" borderId="0" xfId="0" applyFont="1" applyFill="1"/>
    <xf numFmtId="0" fontId="4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 wrapText="1"/>
    </xf>
    <xf numFmtId="14" fontId="4" fillId="2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/>
    </xf>
    <xf numFmtId="43" fontId="4" fillId="0" borderId="2" xfId="2" applyNumberFormat="1" applyFont="1" applyBorder="1" applyAlignment="1">
      <alignment horizontal="center" vertical="center"/>
    </xf>
    <xf numFmtId="14" fontId="4" fillId="0" borderId="7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3" fontId="4" fillId="0" borderId="2" xfId="2" applyFont="1" applyBorder="1" applyAlignment="1">
      <alignment horizontal="center" vertical="center" wrapText="1"/>
    </xf>
    <xf numFmtId="14" fontId="4" fillId="2" borderId="7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4" fillId="0" borderId="2" xfId="0" applyFont="1" applyBorder="1" applyAlignment="1">
      <alignment horizontal="center" vertical="top" wrapText="1"/>
    </xf>
    <xf numFmtId="0" fontId="0" fillId="2" borderId="0" xfId="0" applyFill="1" applyAlignment="1"/>
    <xf numFmtId="0" fontId="3" fillId="2" borderId="2" xfId="0" applyFont="1" applyFill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4" fontId="4" fillId="0" borderId="2" xfId="0" applyNumberFormat="1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/>
    </xf>
    <xf numFmtId="4" fontId="4" fillId="2" borderId="2" xfId="0" applyNumberFormat="1" applyFont="1" applyFill="1" applyBorder="1" applyAlignment="1">
      <alignment horizontal="center" vertical="top" wrapText="1"/>
    </xf>
    <xf numFmtId="14" fontId="4" fillId="2" borderId="7" xfId="0" applyNumberFormat="1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4" fontId="4" fillId="0" borderId="2" xfId="0" applyNumberFormat="1" applyFont="1" applyFill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/>
    </xf>
    <xf numFmtId="49" fontId="4" fillId="0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</cellXfs>
  <cellStyles count="3">
    <cellStyle name="Обычный" xfId="0" builtinId="0"/>
    <cellStyle name="Обычный 2" xfId="1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9"/>
  <sheetViews>
    <sheetView tabSelected="1" view="pageLayout" zoomScaleNormal="100" zoomScaleSheetLayoutView="80" workbookViewId="0">
      <selection activeCell="P6" sqref="P6"/>
    </sheetView>
  </sheetViews>
  <sheetFormatPr defaultRowHeight="15" x14ac:dyDescent="0.25"/>
  <cols>
    <col min="1" max="1" width="4.28515625" style="6" customWidth="1"/>
    <col min="2" max="2" width="24.28515625" style="6" customWidth="1"/>
    <col min="3" max="3" width="13.5703125" style="6" customWidth="1"/>
    <col min="4" max="4" width="8.28515625" style="6" customWidth="1"/>
    <col min="5" max="5" width="9.28515625" style="6" customWidth="1"/>
    <col min="6" max="6" width="13.42578125" style="6" customWidth="1"/>
    <col min="7" max="7" width="11.85546875" style="6" customWidth="1"/>
    <col min="8" max="8" width="15.5703125" style="6" customWidth="1"/>
    <col min="9" max="9" width="17" style="6" customWidth="1"/>
    <col min="10" max="10" width="14.5703125" style="6" customWidth="1"/>
    <col min="11" max="11" width="11.7109375" style="8" customWidth="1"/>
    <col min="12" max="12" width="11.140625" style="8" customWidth="1"/>
    <col min="13" max="16" width="9.140625" style="6" customWidth="1"/>
    <col min="17" max="16384" width="9.140625" style="6"/>
  </cols>
  <sheetData>
    <row r="1" spans="1:16" ht="1.5" customHeight="1" x14ac:dyDescent="0.25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</row>
    <row r="2" spans="1:16" ht="38.25" customHeight="1" x14ac:dyDescent="0.25">
      <c r="A2" s="46"/>
      <c r="B2" s="46"/>
      <c r="C2" s="46"/>
      <c r="D2" s="46"/>
      <c r="E2" s="46"/>
      <c r="F2" s="46"/>
      <c r="G2" s="46"/>
      <c r="H2" s="46"/>
      <c r="I2" s="46"/>
      <c r="J2" s="78" t="s">
        <v>222</v>
      </c>
      <c r="K2" s="78"/>
      <c r="L2" s="78"/>
      <c r="M2" s="44"/>
      <c r="N2" s="44"/>
      <c r="O2" s="44"/>
      <c r="P2" s="44"/>
    </row>
    <row r="3" spans="1:16" s="9" customFormat="1" ht="48" customHeight="1" x14ac:dyDescent="0.25">
      <c r="A3" s="74" t="s">
        <v>221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1"/>
      <c r="N3" s="1"/>
      <c r="O3" s="1"/>
      <c r="P3" s="1"/>
    </row>
    <row r="4" spans="1:16" ht="47.25" customHeight="1" x14ac:dyDescent="0.25">
      <c r="A4" s="68" t="s">
        <v>0</v>
      </c>
      <c r="B4" s="68" t="s">
        <v>1</v>
      </c>
      <c r="C4" s="76" t="s">
        <v>2</v>
      </c>
      <c r="D4" s="68" t="s">
        <v>3</v>
      </c>
      <c r="E4" s="76" t="s">
        <v>12</v>
      </c>
      <c r="F4" s="76" t="s">
        <v>10</v>
      </c>
      <c r="G4" s="68" t="s">
        <v>4</v>
      </c>
      <c r="H4" s="68" t="s">
        <v>5</v>
      </c>
      <c r="I4" s="68" t="s">
        <v>6</v>
      </c>
      <c r="J4" s="68" t="s">
        <v>214</v>
      </c>
      <c r="K4" s="68" t="s">
        <v>7</v>
      </c>
      <c r="L4" s="68"/>
    </row>
    <row r="5" spans="1:16" ht="69" customHeight="1" x14ac:dyDescent="0.25">
      <c r="A5" s="68"/>
      <c r="B5" s="68"/>
      <c r="C5" s="77"/>
      <c r="D5" s="68"/>
      <c r="E5" s="77"/>
      <c r="F5" s="77"/>
      <c r="G5" s="68"/>
      <c r="H5" s="68"/>
      <c r="I5" s="68"/>
      <c r="J5" s="68"/>
      <c r="K5" s="47" t="s">
        <v>9</v>
      </c>
      <c r="L5" s="47" t="s">
        <v>8</v>
      </c>
    </row>
    <row r="6" spans="1:16" ht="24.95" customHeight="1" x14ac:dyDescent="0.25">
      <c r="A6" s="69" t="s">
        <v>21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</row>
    <row r="7" spans="1:16" ht="24.95" customHeight="1" x14ac:dyDescent="0.25">
      <c r="A7" s="10">
        <v>1</v>
      </c>
      <c r="B7" s="19" t="s">
        <v>22</v>
      </c>
      <c r="C7" s="19" t="s">
        <v>23</v>
      </c>
      <c r="D7" s="19">
        <v>2013</v>
      </c>
      <c r="E7" s="10" t="s">
        <v>13</v>
      </c>
      <c r="F7" s="10" t="s">
        <v>38</v>
      </c>
      <c r="G7" s="4" t="s">
        <v>24</v>
      </c>
      <c r="H7" s="4">
        <v>58940202.189999998</v>
      </c>
      <c r="I7" s="2">
        <v>0</v>
      </c>
      <c r="J7" s="12">
        <v>0</v>
      </c>
      <c r="K7" s="12">
        <v>10413</v>
      </c>
      <c r="L7" s="12">
        <v>477064</v>
      </c>
    </row>
    <row r="8" spans="1:16" ht="24.95" customHeight="1" x14ac:dyDescent="0.25">
      <c r="A8" s="10">
        <v>2</v>
      </c>
      <c r="B8" s="19" t="s">
        <v>22</v>
      </c>
      <c r="C8" s="19" t="s">
        <v>25</v>
      </c>
      <c r="D8" s="19">
        <v>2013</v>
      </c>
      <c r="E8" s="10" t="s">
        <v>13</v>
      </c>
      <c r="F8" s="10" t="s">
        <v>38</v>
      </c>
      <c r="G8" s="4" t="s">
        <v>24</v>
      </c>
      <c r="H8" s="4">
        <v>58940202.189999998</v>
      </c>
      <c r="I8" s="2">
        <v>0</v>
      </c>
      <c r="J8" s="12">
        <v>0</v>
      </c>
      <c r="K8" s="12">
        <v>6926</v>
      </c>
      <c r="L8" s="12">
        <v>493353</v>
      </c>
    </row>
    <row r="9" spans="1:16" ht="24.95" customHeight="1" x14ac:dyDescent="0.25">
      <c r="A9" s="13">
        <v>3</v>
      </c>
      <c r="B9" s="19" t="s">
        <v>26</v>
      </c>
      <c r="C9" s="22" t="s">
        <v>27</v>
      </c>
      <c r="D9" s="19">
        <v>2019</v>
      </c>
      <c r="E9" s="10" t="s">
        <v>13</v>
      </c>
      <c r="F9" s="10" t="s">
        <v>38</v>
      </c>
      <c r="G9" s="50" t="s">
        <v>28</v>
      </c>
      <c r="H9" s="59">
        <v>96975300</v>
      </c>
      <c r="I9" s="2">
        <v>0</v>
      </c>
      <c r="J9" s="12">
        <v>0</v>
      </c>
      <c r="K9" s="12">
        <v>13684</v>
      </c>
      <c r="L9" s="12">
        <v>193782</v>
      </c>
    </row>
    <row r="10" spans="1:16" ht="24.95" customHeight="1" x14ac:dyDescent="0.25">
      <c r="A10" s="10">
        <v>4</v>
      </c>
      <c r="B10" s="19" t="s">
        <v>26</v>
      </c>
      <c r="C10" s="22" t="s">
        <v>29</v>
      </c>
      <c r="D10" s="19">
        <v>2019</v>
      </c>
      <c r="E10" s="10" t="s">
        <v>13</v>
      </c>
      <c r="F10" s="10" t="s">
        <v>38</v>
      </c>
      <c r="G10" s="50" t="s">
        <v>28</v>
      </c>
      <c r="H10" s="59">
        <v>96975300</v>
      </c>
      <c r="I10" s="2">
        <v>0</v>
      </c>
      <c r="J10" s="12">
        <v>0</v>
      </c>
      <c r="K10" s="12">
        <v>15592</v>
      </c>
      <c r="L10" s="12">
        <v>216577</v>
      </c>
    </row>
    <row r="11" spans="1:16" ht="24.95" customHeight="1" x14ac:dyDescent="0.25">
      <c r="A11" s="10">
        <v>5</v>
      </c>
      <c r="B11" s="22" t="s">
        <v>15</v>
      </c>
      <c r="C11" s="22" t="s">
        <v>30</v>
      </c>
      <c r="D11" s="22">
        <v>2012</v>
      </c>
      <c r="E11" s="19" t="s">
        <v>13</v>
      </c>
      <c r="F11" s="10" t="s">
        <v>38</v>
      </c>
      <c r="G11" s="4" t="s">
        <v>31</v>
      </c>
      <c r="H11" s="20">
        <v>224597908.38</v>
      </c>
      <c r="I11" s="2">
        <v>0</v>
      </c>
      <c r="J11" s="12">
        <v>0</v>
      </c>
      <c r="K11" s="12">
        <v>0</v>
      </c>
      <c r="L11" s="12">
        <v>494685</v>
      </c>
    </row>
    <row r="12" spans="1:16" ht="24.95" customHeight="1" x14ac:dyDescent="0.25">
      <c r="A12" s="10">
        <v>6</v>
      </c>
      <c r="B12" s="19" t="s">
        <v>32</v>
      </c>
      <c r="C12" s="22" t="s">
        <v>33</v>
      </c>
      <c r="D12" s="19">
        <v>1998</v>
      </c>
      <c r="E12" s="19" t="s">
        <v>14</v>
      </c>
      <c r="F12" s="10" t="s">
        <v>38</v>
      </c>
      <c r="G12" s="4" t="s">
        <v>34</v>
      </c>
      <c r="H12" s="4">
        <v>50113935.289999999</v>
      </c>
      <c r="I12" s="2">
        <v>0</v>
      </c>
      <c r="J12" s="12">
        <v>0</v>
      </c>
      <c r="K12" s="51">
        <v>0</v>
      </c>
      <c r="L12" s="12">
        <v>914503</v>
      </c>
    </row>
    <row r="13" spans="1:16" ht="24.95" customHeight="1" x14ac:dyDescent="0.25">
      <c r="A13" s="68" t="s">
        <v>35</v>
      </c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</row>
    <row r="14" spans="1:16" ht="24.95" customHeight="1" x14ac:dyDescent="0.25">
      <c r="A14" s="10">
        <v>1</v>
      </c>
      <c r="B14" s="10" t="s">
        <v>36</v>
      </c>
      <c r="C14" s="25" t="s">
        <v>37</v>
      </c>
      <c r="D14" s="10">
        <v>2008</v>
      </c>
      <c r="E14" s="10" t="s">
        <v>13</v>
      </c>
      <c r="F14" s="10" t="s">
        <v>38</v>
      </c>
      <c r="G14" s="11">
        <v>43312</v>
      </c>
      <c r="H14" s="26">
        <v>205338391.05000001</v>
      </c>
      <c r="I14" s="2">
        <v>0</v>
      </c>
      <c r="J14" s="12">
        <v>0</v>
      </c>
      <c r="K14" s="12">
        <v>14597</v>
      </c>
      <c r="L14" s="25">
        <v>314160</v>
      </c>
    </row>
    <row r="15" spans="1:16" ht="24.95" customHeight="1" x14ac:dyDescent="0.25">
      <c r="A15" s="10">
        <v>2</v>
      </c>
      <c r="B15" s="10" t="s">
        <v>39</v>
      </c>
      <c r="C15" s="27" t="s">
        <v>40</v>
      </c>
      <c r="D15" s="10">
        <v>2019</v>
      </c>
      <c r="E15" s="10" t="s">
        <v>13</v>
      </c>
      <c r="F15" s="10" t="s">
        <v>38</v>
      </c>
      <c r="G15" s="11">
        <v>43738</v>
      </c>
      <c r="H15" s="26">
        <v>107798124.94</v>
      </c>
      <c r="I15" s="2">
        <v>0</v>
      </c>
      <c r="J15" s="12">
        <v>0</v>
      </c>
      <c r="K15" s="12">
        <v>10630</v>
      </c>
      <c r="L15" s="25">
        <v>176298</v>
      </c>
    </row>
    <row r="16" spans="1:16" ht="24.95" customHeight="1" x14ac:dyDescent="0.25">
      <c r="A16" s="13">
        <v>3</v>
      </c>
      <c r="B16" s="10" t="s">
        <v>41</v>
      </c>
      <c r="C16" s="27" t="s">
        <v>42</v>
      </c>
      <c r="D16" s="10">
        <v>2019</v>
      </c>
      <c r="E16" s="10" t="s">
        <v>13</v>
      </c>
      <c r="F16" s="10" t="s">
        <v>38</v>
      </c>
      <c r="G16" s="11">
        <v>43799</v>
      </c>
      <c r="H16" s="26">
        <v>122735217.43000001</v>
      </c>
      <c r="I16" s="2">
        <v>0</v>
      </c>
      <c r="J16" s="12">
        <v>0</v>
      </c>
      <c r="K16" s="12">
        <v>6957</v>
      </c>
      <c r="L16" s="25">
        <v>226432</v>
      </c>
    </row>
    <row r="17" spans="1:12" ht="24.95" customHeight="1" x14ac:dyDescent="0.25">
      <c r="A17" s="10">
        <v>8</v>
      </c>
      <c r="B17" s="3" t="s">
        <v>44</v>
      </c>
      <c r="C17" s="4" t="s">
        <v>45</v>
      </c>
      <c r="D17" s="27">
        <v>2003</v>
      </c>
      <c r="E17" s="10" t="s">
        <v>20</v>
      </c>
      <c r="F17" s="27" t="s">
        <v>38</v>
      </c>
      <c r="G17" s="24">
        <v>38352</v>
      </c>
      <c r="H17" s="26">
        <v>36119470.649999999</v>
      </c>
      <c r="I17" s="25">
        <v>0</v>
      </c>
      <c r="J17" s="12">
        <v>0</v>
      </c>
      <c r="K17" s="51">
        <v>0</v>
      </c>
      <c r="L17" s="51">
        <v>30156</v>
      </c>
    </row>
    <row r="18" spans="1:12" ht="24.95" customHeight="1" x14ac:dyDescent="0.25">
      <c r="A18" s="10">
        <v>12</v>
      </c>
      <c r="B18" s="10" t="s">
        <v>18</v>
      </c>
      <c r="C18" s="25" t="s">
        <v>46</v>
      </c>
      <c r="D18" s="10">
        <v>2018</v>
      </c>
      <c r="E18" s="10" t="s">
        <v>13</v>
      </c>
      <c r="F18" s="10" t="s">
        <v>38</v>
      </c>
      <c r="G18" s="11">
        <v>43465</v>
      </c>
      <c r="H18" s="26">
        <v>125881645.81999999</v>
      </c>
      <c r="I18" s="2">
        <v>0</v>
      </c>
      <c r="J18" s="12">
        <v>0</v>
      </c>
      <c r="K18" s="12">
        <v>17522</v>
      </c>
      <c r="L18" s="25">
        <v>481216</v>
      </c>
    </row>
    <row r="19" spans="1:12" ht="24.95" customHeight="1" x14ac:dyDescent="0.25">
      <c r="A19" s="13">
        <v>14</v>
      </c>
      <c r="B19" s="10" t="s">
        <v>22</v>
      </c>
      <c r="C19" s="27" t="s">
        <v>47</v>
      </c>
      <c r="D19" s="10">
        <v>2021</v>
      </c>
      <c r="E19" s="10" t="s">
        <v>13</v>
      </c>
      <c r="F19" s="10" t="s">
        <v>38</v>
      </c>
      <c r="G19" s="11">
        <v>44377</v>
      </c>
      <c r="H19" s="26">
        <v>72970456.609999999</v>
      </c>
      <c r="I19" s="2">
        <v>0</v>
      </c>
      <c r="J19" s="12">
        <v>0</v>
      </c>
      <c r="K19" s="12">
        <v>12992</v>
      </c>
      <c r="L19" s="25">
        <v>169437</v>
      </c>
    </row>
    <row r="20" spans="1:12" ht="24.95" customHeight="1" x14ac:dyDescent="0.25">
      <c r="A20" s="68" t="s">
        <v>51</v>
      </c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</row>
    <row r="21" spans="1:12" ht="24.95" customHeight="1" x14ac:dyDescent="0.25">
      <c r="A21" s="25">
        <v>7</v>
      </c>
      <c r="B21" s="23" t="s">
        <v>16</v>
      </c>
      <c r="C21" s="29" t="s">
        <v>48</v>
      </c>
      <c r="D21" s="5">
        <v>2010</v>
      </c>
      <c r="E21" s="10" t="s">
        <v>13</v>
      </c>
      <c r="F21" s="5" t="s">
        <v>49</v>
      </c>
      <c r="G21" s="48">
        <v>43312</v>
      </c>
      <c r="H21" s="28">
        <v>205338391.05000001</v>
      </c>
      <c r="I21" s="25">
        <v>0</v>
      </c>
      <c r="J21" s="25">
        <v>0</v>
      </c>
      <c r="K21" s="25">
        <v>295561</v>
      </c>
      <c r="L21" s="25">
        <v>20154</v>
      </c>
    </row>
    <row r="22" spans="1:12" ht="24.95" customHeight="1" x14ac:dyDescent="0.25">
      <c r="A22" s="25">
        <v>9</v>
      </c>
      <c r="B22" s="10" t="s">
        <v>18</v>
      </c>
      <c r="C22" s="29" t="s">
        <v>50</v>
      </c>
      <c r="D22" s="5">
        <v>2014</v>
      </c>
      <c r="E22" s="10" t="s">
        <v>13</v>
      </c>
      <c r="F22" s="5" t="s">
        <v>49</v>
      </c>
      <c r="G22" s="48">
        <v>41682</v>
      </c>
      <c r="H22" s="28">
        <v>149983616.50999999</v>
      </c>
      <c r="I22" s="25">
        <v>0</v>
      </c>
      <c r="J22" s="25">
        <v>0</v>
      </c>
      <c r="K22" s="25">
        <v>673811</v>
      </c>
      <c r="L22" s="25">
        <v>24757</v>
      </c>
    </row>
    <row r="23" spans="1:12" ht="24.95" customHeight="1" x14ac:dyDescent="0.25">
      <c r="A23" s="69" t="s">
        <v>52</v>
      </c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1"/>
    </row>
    <row r="24" spans="1:12" ht="24.95" customHeight="1" x14ac:dyDescent="0.25">
      <c r="A24" s="10">
        <v>1</v>
      </c>
      <c r="B24" s="10" t="s">
        <v>53</v>
      </c>
      <c r="C24" s="10" t="s">
        <v>54</v>
      </c>
      <c r="D24" s="10">
        <v>2021</v>
      </c>
      <c r="E24" s="3" t="s">
        <v>13</v>
      </c>
      <c r="F24" s="60" t="s">
        <v>38</v>
      </c>
      <c r="G24" s="53">
        <v>45291</v>
      </c>
      <c r="H24" s="52">
        <v>607354570</v>
      </c>
      <c r="I24" s="2">
        <v>0</v>
      </c>
      <c r="J24" s="12">
        <v>0</v>
      </c>
      <c r="K24" s="4">
        <v>5199</v>
      </c>
      <c r="L24" s="4">
        <f>2775+1094+5199</f>
        <v>9068</v>
      </c>
    </row>
    <row r="25" spans="1:12" ht="24.95" customHeight="1" x14ac:dyDescent="0.25">
      <c r="A25" s="10">
        <v>2</v>
      </c>
      <c r="B25" s="10" t="s">
        <v>55</v>
      </c>
      <c r="C25" s="10" t="s">
        <v>56</v>
      </c>
      <c r="D25" s="10">
        <v>2021</v>
      </c>
      <c r="E25" s="3" t="s">
        <v>13</v>
      </c>
      <c r="F25" s="60" t="s">
        <v>38</v>
      </c>
      <c r="G25" s="53">
        <v>44316</v>
      </c>
      <c r="H25" s="52">
        <v>359796108.69999999</v>
      </c>
      <c r="I25" s="2">
        <v>27476000</v>
      </c>
      <c r="J25" s="12">
        <v>0</v>
      </c>
      <c r="K25" s="25">
        <v>3497</v>
      </c>
      <c r="L25" s="25">
        <f>3467+3599+3497</f>
        <v>10563</v>
      </c>
    </row>
    <row r="26" spans="1:12" ht="24.95" customHeight="1" x14ac:dyDescent="0.25">
      <c r="A26" s="13">
        <v>3</v>
      </c>
      <c r="B26" s="10" t="s">
        <v>55</v>
      </c>
      <c r="C26" s="10" t="s">
        <v>57</v>
      </c>
      <c r="D26" s="10">
        <v>2021</v>
      </c>
      <c r="E26" s="3" t="s">
        <v>13</v>
      </c>
      <c r="F26" s="60" t="s">
        <v>58</v>
      </c>
      <c r="G26" s="53">
        <v>44316</v>
      </c>
      <c r="H26" s="52">
        <v>359453108.69999999</v>
      </c>
      <c r="I26" s="2">
        <v>2862500</v>
      </c>
      <c r="J26" s="12">
        <v>0</v>
      </c>
      <c r="K26" s="25">
        <v>3323</v>
      </c>
      <c r="L26" s="25">
        <f>3304+3453+3323</f>
        <v>10080</v>
      </c>
    </row>
    <row r="27" spans="1:12" ht="24.95" customHeight="1" x14ac:dyDescent="0.25">
      <c r="A27" s="10">
        <v>4</v>
      </c>
      <c r="B27" s="10" t="s">
        <v>55</v>
      </c>
      <c r="C27" s="10" t="s">
        <v>59</v>
      </c>
      <c r="D27" s="10">
        <v>2021</v>
      </c>
      <c r="E27" s="3" t="s">
        <v>13</v>
      </c>
      <c r="F27" s="60" t="s">
        <v>38</v>
      </c>
      <c r="G27" s="53">
        <v>44316</v>
      </c>
      <c r="H27" s="52">
        <v>359453108.69999999</v>
      </c>
      <c r="I27" s="2">
        <v>1992800</v>
      </c>
      <c r="J27" s="12">
        <v>0</v>
      </c>
      <c r="K27" s="25">
        <v>4780</v>
      </c>
      <c r="L27" s="25">
        <f>5101+4984+4780</f>
        <v>14865</v>
      </c>
    </row>
    <row r="28" spans="1:12" ht="24.95" customHeight="1" x14ac:dyDescent="0.25">
      <c r="A28" s="10">
        <v>5</v>
      </c>
      <c r="B28" s="10" t="s">
        <v>19</v>
      </c>
      <c r="C28" s="10" t="s">
        <v>60</v>
      </c>
      <c r="D28" s="10">
        <v>2011</v>
      </c>
      <c r="E28" s="3" t="s">
        <v>13</v>
      </c>
      <c r="F28" s="60" t="s">
        <v>38</v>
      </c>
      <c r="G28" s="53">
        <v>43312</v>
      </c>
      <c r="H28" s="52">
        <v>206073278.59</v>
      </c>
      <c r="I28" s="2">
        <v>0</v>
      </c>
      <c r="J28" s="12">
        <v>0</v>
      </c>
      <c r="K28" s="12">
        <v>2360</v>
      </c>
      <c r="L28" s="25">
        <f>4380+997+2360</f>
        <v>7737</v>
      </c>
    </row>
    <row r="29" spans="1:12" ht="24.95" customHeight="1" x14ac:dyDescent="0.25">
      <c r="A29" s="10">
        <v>6</v>
      </c>
      <c r="B29" s="10" t="s">
        <v>19</v>
      </c>
      <c r="C29" s="10" t="s">
        <v>61</v>
      </c>
      <c r="D29" s="10">
        <v>2011</v>
      </c>
      <c r="E29" s="3" t="s">
        <v>13</v>
      </c>
      <c r="F29" s="60" t="s">
        <v>38</v>
      </c>
      <c r="G29" s="53">
        <v>43312</v>
      </c>
      <c r="H29" s="52">
        <v>206073278.59</v>
      </c>
      <c r="I29" s="25">
        <v>0</v>
      </c>
      <c r="J29" s="12">
        <v>0</v>
      </c>
      <c r="K29" s="25">
        <v>2632</v>
      </c>
      <c r="L29" s="25">
        <f>5647+4396+2632</f>
        <v>12675</v>
      </c>
    </row>
    <row r="30" spans="1:12" ht="24.95" customHeight="1" x14ac:dyDescent="0.25">
      <c r="A30" s="10">
        <v>7</v>
      </c>
      <c r="B30" s="10" t="s">
        <v>19</v>
      </c>
      <c r="C30" s="10" t="s">
        <v>62</v>
      </c>
      <c r="D30" s="10">
        <v>2010</v>
      </c>
      <c r="E30" s="3" t="s">
        <v>13</v>
      </c>
      <c r="F30" s="60" t="s">
        <v>38</v>
      </c>
      <c r="G30" s="53">
        <v>43312</v>
      </c>
      <c r="H30" s="52">
        <v>210166891.05000001</v>
      </c>
      <c r="I30" s="12">
        <v>745000</v>
      </c>
      <c r="J30" s="12">
        <v>0</v>
      </c>
      <c r="K30" s="25">
        <v>3680</v>
      </c>
      <c r="L30" s="25">
        <f>2715+5548+3680</f>
        <v>11943</v>
      </c>
    </row>
    <row r="31" spans="1:12" ht="32.25" customHeight="1" x14ac:dyDescent="0.25">
      <c r="A31" s="10">
        <v>12</v>
      </c>
      <c r="B31" s="10" t="s">
        <v>64</v>
      </c>
      <c r="C31" s="10" t="s">
        <v>65</v>
      </c>
      <c r="D31" s="10">
        <v>2020</v>
      </c>
      <c r="E31" s="3" t="s">
        <v>13</v>
      </c>
      <c r="F31" s="60" t="s">
        <v>66</v>
      </c>
      <c r="G31" s="53">
        <v>44104</v>
      </c>
      <c r="H31" s="14">
        <v>122229460.87</v>
      </c>
      <c r="I31" s="51">
        <v>0</v>
      </c>
      <c r="J31" s="25">
        <v>0</v>
      </c>
      <c r="K31" s="25">
        <v>692</v>
      </c>
      <c r="L31" s="25">
        <f>4538+2764+692</f>
        <v>7994</v>
      </c>
    </row>
    <row r="32" spans="1:12" ht="24.95" customHeight="1" x14ac:dyDescent="0.25">
      <c r="A32" s="10">
        <v>14</v>
      </c>
      <c r="B32" s="10" t="s">
        <v>67</v>
      </c>
      <c r="C32" s="10" t="s">
        <v>68</v>
      </c>
      <c r="D32" s="10">
        <v>2020</v>
      </c>
      <c r="E32" s="3" t="s">
        <v>13</v>
      </c>
      <c r="F32" s="60" t="s">
        <v>38</v>
      </c>
      <c r="G32" s="53">
        <v>44104</v>
      </c>
      <c r="H32" s="52">
        <v>142700899.96000001</v>
      </c>
      <c r="I32" s="51">
        <v>0</v>
      </c>
      <c r="J32" s="25">
        <v>0</v>
      </c>
      <c r="K32" s="25">
        <v>1718</v>
      </c>
      <c r="L32" s="25">
        <f>3415+1753+1718</f>
        <v>6886</v>
      </c>
    </row>
    <row r="33" spans="1:12" ht="24.95" customHeight="1" x14ac:dyDescent="0.25">
      <c r="A33" s="13">
        <v>15</v>
      </c>
      <c r="B33" s="10" t="s">
        <v>69</v>
      </c>
      <c r="C33" s="10" t="s">
        <v>70</v>
      </c>
      <c r="D33" s="10">
        <v>2020</v>
      </c>
      <c r="E33" s="3" t="s">
        <v>13</v>
      </c>
      <c r="F33" s="60" t="s">
        <v>66</v>
      </c>
      <c r="G33" s="53">
        <v>44104</v>
      </c>
      <c r="H33" s="14">
        <v>285824556.75</v>
      </c>
      <c r="I33" s="12">
        <v>8362000</v>
      </c>
      <c r="J33" s="25">
        <v>0</v>
      </c>
      <c r="K33" s="25">
        <v>3497</v>
      </c>
      <c r="L33" s="25">
        <f>3775+3229+3497</f>
        <v>10501</v>
      </c>
    </row>
    <row r="34" spans="1:12" ht="24.95" customHeight="1" x14ac:dyDescent="0.25">
      <c r="A34" s="10">
        <v>16</v>
      </c>
      <c r="B34" s="10" t="s">
        <v>69</v>
      </c>
      <c r="C34" s="10" t="s">
        <v>71</v>
      </c>
      <c r="D34" s="10">
        <v>2021</v>
      </c>
      <c r="E34" s="3" t="s">
        <v>13</v>
      </c>
      <c r="F34" s="60" t="s">
        <v>66</v>
      </c>
      <c r="G34" s="53">
        <v>44316</v>
      </c>
      <c r="H34" s="14">
        <v>296139619.95999998</v>
      </c>
      <c r="I34" s="12">
        <f>6818300+1025516.8</f>
        <v>7843816.7999999998</v>
      </c>
      <c r="J34" s="25">
        <v>0</v>
      </c>
      <c r="K34" s="43">
        <v>3497</v>
      </c>
      <c r="L34" s="43">
        <v>12497</v>
      </c>
    </row>
    <row r="35" spans="1:12" ht="24.95" customHeight="1" x14ac:dyDescent="0.25">
      <c r="A35" s="10">
        <v>17</v>
      </c>
      <c r="B35" s="10" t="s">
        <v>72</v>
      </c>
      <c r="C35" s="10" t="s">
        <v>73</v>
      </c>
      <c r="D35" s="10">
        <v>2013</v>
      </c>
      <c r="E35" s="3" t="s">
        <v>13</v>
      </c>
      <c r="F35" s="60" t="s">
        <v>58</v>
      </c>
      <c r="G35" s="54" t="s">
        <v>216</v>
      </c>
      <c r="H35" s="28">
        <v>247436519.36000001</v>
      </c>
      <c r="I35" s="51">
        <v>0</v>
      </c>
      <c r="J35" s="25">
        <v>0</v>
      </c>
      <c r="K35" s="25">
        <v>0</v>
      </c>
      <c r="L35" s="25">
        <v>0</v>
      </c>
    </row>
    <row r="36" spans="1:12" ht="24.95" customHeight="1" x14ac:dyDescent="0.25">
      <c r="A36" s="10">
        <v>18</v>
      </c>
      <c r="B36" s="10" t="s">
        <v>11</v>
      </c>
      <c r="C36" s="10" t="s">
        <v>74</v>
      </c>
      <c r="D36" s="10">
        <v>2022</v>
      </c>
      <c r="E36" s="3" t="s">
        <v>13</v>
      </c>
      <c r="F36" s="60" t="s">
        <v>66</v>
      </c>
      <c r="G36" s="53">
        <v>44652</v>
      </c>
      <c r="H36" s="52">
        <v>120135652.18000001</v>
      </c>
      <c r="I36" s="51">
        <v>0</v>
      </c>
      <c r="J36" s="25">
        <v>0</v>
      </c>
      <c r="K36" s="25">
        <v>4047</v>
      </c>
      <c r="L36" s="25">
        <f>4658+5071+4047</f>
        <v>13776</v>
      </c>
    </row>
    <row r="37" spans="1:12" ht="24.95" customHeight="1" x14ac:dyDescent="0.25">
      <c r="A37" s="10">
        <v>19</v>
      </c>
      <c r="B37" s="10" t="s">
        <v>11</v>
      </c>
      <c r="C37" s="10" t="s">
        <v>75</v>
      </c>
      <c r="D37" s="10">
        <v>2020</v>
      </c>
      <c r="E37" s="3" t="s">
        <v>13</v>
      </c>
      <c r="F37" s="60" t="s">
        <v>66</v>
      </c>
      <c r="G37" s="53">
        <v>44104</v>
      </c>
      <c r="H37" s="52">
        <v>125842611.44</v>
      </c>
      <c r="I37" s="12">
        <v>1000000</v>
      </c>
      <c r="J37" s="25">
        <v>0</v>
      </c>
      <c r="K37" s="25">
        <v>1815</v>
      </c>
      <c r="L37" s="25">
        <f>1211+1641+1815</f>
        <v>4667</v>
      </c>
    </row>
    <row r="38" spans="1:12" ht="24.95" customHeight="1" x14ac:dyDescent="0.25">
      <c r="A38" s="13">
        <v>21</v>
      </c>
      <c r="B38" s="10" t="s">
        <v>11</v>
      </c>
      <c r="C38" s="10" t="s">
        <v>76</v>
      </c>
      <c r="D38" s="10">
        <v>2020</v>
      </c>
      <c r="E38" s="3" t="s">
        <v>13</v>
      </c>
      <c r="F38" s="60" t="s">
        <v>66</v>
      </c>
      <c r="G38" s="53">
        <v>43844</v>
      </c>
      <c r="H38" s="52">
        <v>125619732.34999999</v>
      </c>
      <c r="I38" s="51">
        <v>0</v>
      </c>
      <c r="J38" s="25">
        <v>0</v>
      </c>
      <c r="K38" s="25">
        <v>2415</v>
      </c>
      <c r="L38" s="25">
        <f>2112+1478+2415</f>
        <v>6005</v>
      </c>
    </row>
    <row r="39" spans="1:12" ht="24.95" customHeight="1" x14ac:dyDescent="0.25">
      <c r="A39" s="10">
        <v>22</v>
      </c>
      <c r="B39" s="10" t="s">
        <v>11</v>
      </c>
      <c r="C39" s="10" t="s">
        <v>77</v>
      </c>
      <c r="D39" s="10">
        <v>2021</v>
      </c>
      <c r="E39" s="3" t="s">
        <v>13</v>
      </c>
      <c r="F39" s="60" t="s">
        <v>66</v>
      </c>
      <c r="G39" s="53">
        <v>43844</v>
      </c>
      <c r="H39" s="50">
        <v>66384533.600000001</v>
      </c>
      <c r="I39" s="50">
        <v>0</v>
      </c>
      <c r="J39" s="25">
        <v>0</v>
      </c>
      <c r="K39" s="25">
        <v>4552</v>
      </c>
      <c r="L39" s="25">
        <f>4086+4318+4552</f>
        <v>12956</v>
      </c>
    </row>
    <row r="40" spans="1:12" ht="24.95" customHeight="1" x14ac:dyDescent="0.25">
      <c r="A40" s="10">
        <v>25</v>
      </c>
      <c r="B40" s="10" t="s">
        <v>43</v>
      </c>
      <c r="C40" s="10" t="s">
        <v>78</v>
      </c>
      <c r="D40" s="10">
        <v>2020</v>
      </c>
      <c r="E40" s="3" t="s">
        <v>13</v>
      </c>
      <c r="F40" s="60" t="s">
        <v>66</v>
      </c>
      <c r="G40" s="53">
        <v>44104</v>
      </c>
      <c r="H40" s="52">
        <v>97921689.530000001</v>
      </c>
      <c r="I40" s="12">
        <v>8788000</v>
      </c>
      <c r="J40" s="25">
        <v>0</v>
      </c>
      <c r="K40" s="25">
        <v>1448</v>
      </c>
      <c r="L40" s="25">
        <v>6147</v>
      </c>
    </row>
    <row r="41" spans="1:12" ht="24.95" customHeight="1" x14ac:dyDescent="0.25">
      <c r="A41" s="10">
        <v>29</v>
      </c>
      <c r="B41" s="10" t="s">
        <v>43</v>
      </c>
      <c r="C41" s="10" t="s">
        <v>79</v>
      </c>
      <c r="D41" s="10">
        <v>2020</v>
      </c>
      <c r="E41" s="3" t="s">
        <v>13</v>
      </c>
      <c r="F41" s="60" t="s">
        <v>66</v>
      </c>
      <c r="G41" s="53">
        <v>44104</v>
      </c>
      <c r="H41" s="52">
        <v>97921689.530000001</v>
      </c>
      <c r="I41" s="51">
        <v>0</v>
      </c>
      <c r="J41" s="25">
        <v>0</v>
      </c>
      <c r="K41" s="25">
        <v>2364</v>
      </c>
      <c r="L41" s="25">
        <f>2229+3606+2364</f>
        <v>8199</v>
      </c>
    </row>
    <row r="42" spans="1:12" ht="24.95" customHeight="1" x14ac:dyDescent="0.25">
      <c r="A42" s="10">
        <v>31</v>
      </c>
      <c r="B42" s="10" t="s">
        <v>18</v>
      </c>
      <c r="C42" s="10" t="s">
        <v>80</v>
      </c>
      <c r="D42" s="10">
        <v>2020</v>
      </c>
      <c r="E42" s="3" t="s">
        <v>13</v>
      </c>
      <c r="F42" s="10" t="s">
        <v>66</v>
      </c>
      <c r="G42" s="53">
        <v>44135</v>
      </c>
      <c r="H42" s="52">
        <v>76154285.840000004</v>
      </c>
      <c r="I42" s="51">
        <v>0</v>
      </c>
      <c r="J42" s="25">
        <v>0</v>
      </c>
      <c r="K42" s="25">
        <v>2539</v>
      </c>
      <c r="L42" s="25">
        <f>3386+2338+2539</f>
        <v>8263</v>
      </c>
    </row>
    <row r="43" spans="1:12" ht="24.95" customHeight="1" x14ac:dyDescent="0.25">
      <c r="A43" s="10">
        <v>35</v>
      </c>
      <c r="B43" s="10" t="s">
        <v>22</v>
      </c>
      <c r="C43" s="10" t="s">
        <v>81</v>
      </c>
      <c r="D43" s="10">
        <v>2021</v>
      </c>
      <c r="E43" s="3" t="s">
        <v>13</v>
      </c>
      <c r="F43" s="60" t="s">
        <v>66</v>
      </c>
      <c r="G43" s="53">
        <v>44408</v>
      </c>
      <c r="H43" s="52">
        <v>68686260.870000005</v>
      </c>
      <c r="I43" s="25">
        <v>0</v>
      </c>
      <c r="J43" s="25">
        <v>0</v>
      </c>
      <c r="K43" s="25">
        <v>4466</v>
      </c>
      <c r="L43" s="25">
        <f>4379+4043+4466</f>
        <v>12888</v>
      </c>
    </row>
    <row r="44" spans="1:12" ht="24.95" customHeight="1" x14ac:dyDescent="0.25">
      <c r="A44" s="10">
        <v>37</v>
      </c>
      <c r="B44" s="10" t="s">
        <v>22</v>
      </c>
      <c r="C44" s="10" t="s">
        <v>82</v>
      </c>
      <c r="D44" s="10">
        <v>2021</v>
      </c>
      <c r="E44" s="3" t="s">
        <v>13</v>
      </c>
      <c r="F44" s="60" t="s">
        <v>66</v>
      </c>
      <c r="G44" s="53">
        <v>44316</v>
      </c>
      <c r="H44" s="52">
        <v>68686260.959999993</v>
      </c>
      <c r="I44" s="25">
        <v>0</v>
      </c>
      <c r="J44" s="25">
        <v>0</v>
      </c>
      <c r="K44" s="25">
        <v>3980</v>
      </c>
      <c r="L44" s="25">
        <f>2782+3141+3980</f>
        <v>9903</v>
      </c>
    </row>
    <row r="45" spans="1:12" ht="24.95" customHeight="1" x14ac:dyDescent="0.25">
      <c r="A45" s="13">
        <v>38</v>
      </c>
      <c r="B45" s="10" t="s">
        <v>22</v>
      </c>
      <c r="C45" s="10" t="s">
        <v>83</v>
      </c>
      <c r="D45" s="10">
        <v>2021</v>
      </c>
      <c r="E45" s="3" t="s">
        <v>13</v>
      </c>
      <c r="F45" s="60" t="s">
        <v>66</v>
      </c>
      <c r="G45" s="53">
        <v>44408</v>
      </c>
      <c r="H45" s="52">
        <v>68686260.870000005</v>
      </c>
      <c r="I45" s="28">
        <v>2503016.56</v>
      </c>
      <c r="J45" s="25">
        <v>0</v>
      </c>
      <c r="K45" s="25">
        <v>3113</v>
      </c>
      <c r="L45" s="25">
        <f>3848+3321+3113</f>
        <v>10282</v>
      </c>
    </row>
    <row r="46" spans="1:12" ht="24.95" customHeight="1" x14ac:dyDescent="0.25">
      <c r="A46" s="72" t="s">
        <v>84</v>
      </c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</row>
    <row r="47" spans="1:12" ht="24.95" customHeight="1" x14ac:dyDescent="0.25">
      <c r="A47" s="10">
        <v>1</v>
      </c>
      <c r="B47" s="10" t="s">
        <v>85</v>
      </c>
      <c r="C47" s="25" t="s">
        <v>86</v>
      </c>
      <c r="D47" s="10">
        <v>2019</v>
      </c>
      <c r="E47" s="10" t="s">
        <v>13</v>
      </c>
      <c r="F47" s="10" t="s">
        <v>38</v>
      </c>
      <c r="G47" s="16">
        <v>43708</v>
      </c>
      <c r="H47" s="55">
        <v>102352387.5</v>
      </c>
      <c r="I47" s="2">
        <v>3786004</v>
      </c>
      <c r="J47" s="12">
        <v>0</v>
      </c>
      <c r="K47" s="12">
        <v>6014</v>
      </c>
      <c r="L47" s="25">
        <v>161878</v>
      </c>
    </row>
    <row r="48" spans="1:12" ht="24.95" customHeight="1" x14ac:dyDescent="0.25">
      <c r="A48" s="10">
        <v>2</v>
      </c>
      <c r="B48" s="10" t="s">
        <v>87</v>
      </c>
      <c r="C48" s="27" t="s">
        <v>88</v>
      </c>
      <c r="D48" s="10">
        <v>2011</v>
      </c>
      <c r="E48" s="10" t="s">
        <v>13</v>
      </c>
      <c r="F48" s="10" t="s">
        <v>38</v>
      </c>
      <c r="G48" s="16">
        <v>43769</v>
      </c>
      <c r="H48" s="55">
        <v>206073278.59</v>
      </c>
      <c r="I48" s="12">
        <v>0</v>
      </c>
      <c r="J48" s="12">
        <v>0</v>
      </c>
      <c r="K48" s="12">
        <v>1871</v>
      </c>
      <c r="L48" s="25">
        <v>133071</v>
      </c>
    </row>
    <row r="49" spans="1:12" ht="24.95" customHeight="1" x14ac:dyDescent="0.25">
      <c r="A49" s="13">
        <v>3</v>
      </c>
      <c r="B49" s="10" t="s">
        <v>89</v>
      </c>
      <c r="C49" s="27" t="s">
        <v>90</v>
      </c>
      <c r="D49" s="10">
        <v>2020</v>
      </c>
      <c r="E49" s="10" t="s">
        <v>13</v>
      </c>
      <c r="F49" s="10" t="s">
        <v>38</v>
      </c>
      <c r="G49" s="16">
        <v>44104</v>
      </c>
      <c r="H49" s="55">
        <v>119586852.17</v>
      </c>
      <c r="I49" s="12">
        <v>0</v>
      </c>
      <c r="J49" s="12">
        <v>0</v>
      </c>
      <c r="K49" s="12">
        <v>6654</v>
      </c>
      <c r="L49" s="25">
        <v>137321</v>
      </c>
    </row>
    <row r="50" spans="1:12" ht="24.95" customHeight="1" x14ac:dyDescent="0.25">
      <c r="A50" s="10">
        <v>4</v>
      </c>
      <c r="B50" s="10" t="s">
        <v>11</v>
      </c>
      <c r="C50" s="32" t="s">
        <v>91</v>
      </c>
      <c r="D50" s="10">
        <v>2020</v>
      </c>
      <c r="E50" s="10" t="s">
        <v>13</v>
      </c>
      <c r="F50" s="10" t="s">
        <v>38</v>
      </c>
      <c r="G50" s="16">
        <v>44165</v>
      </c>
      <c r="H50" s="55">
        <v>108306209.87</v>
      </c>
      <c r="I50" s="12">
        <v>0</v>
      </c>
      <c r="J50" s="12">
        <v>0</v>
      </c>
      <c r="K50" s="12">
        <v>11063</v>
      </c>
      <c r="L50" s="25">
        <v>146502</v>
      </c>
    </row>
    <row r="51" spans="1:12" ht="24.95" customHeight="1" x14ac:dyDescent="0.25">
      <c r="A51" s="72" t="s">
        <v>98</v>
      </c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</row>
    <row r="52" spans="1:12" ht="24.95" customHeight="1" x14ac:dyDescent="0.25">
      <c r="A52" s="10">
        <v>1</v>
      </c>
      <c r="B52" s="10" t="s">
        <v>92</v>
      </c>
      <c r="C52" s="25" t="s">
        <v>93</v>
      </c>
      <c r="D52" s="10">
        <v>2008</v>
      </c>
      <c r="E52" s="10" t="s">
        <v>13</v>
      </c>
      <c r="F52" s="10" t="s">
        <v>38</v>
      </c>
      <c r="G52" s="11">
        <v>39538</v>
      </c>
      <c r="H52" s="26">
        <v>71398322.239999995</v>
      </c>
      <c r="I52" s="2">
        <v>516800</v>
      </c>
      <c r="J52" s="12">
        <v>0</v>
      </c>
      <c r="K52" s="12">
        <v>4889</v>
      </c>
      <c r="L52" s="12">
        <v>531696</v>
      </c>
    </row>
    <row r="53" spans="1:12" ht="24.95" customHeight="1" x14ac:dyDescent="0.25">
      <c r="A53" s="10">
        <v>5</v>
      </c>
      <c r="B53" s="10" t="s">
        <v>11</v>
      </c>
      <c r="C53" s="21" t="s">
        <v>94</v>
      </c>
      <c r="D53" s="10">
        <v>2020</v>
      </c>
      <c r="E53" s="10" t="s">
        <v>13</v>
      </c>
      <c r="F53" s="13" t="s">
        <v>58</v>
      </c>
      <c r="G53" s="11">
        <v>43920</v>
      </c>
      <c r="H53" s="26">
        <v>97210195.390000001</v>
      </c>
      <c r="I53" s="2">
        <v>853800</v>
      </c>
      <c r="J53" s="12">
        <v>0</v>
      </c>
      <c r="K53" s="12">
        <v>8076</v>
      </c>
      <c r="L53" s="12">
        <v>145339</v>
      </c>
    </row>
    <row r="54" spans="1:12" ht="24.95" customHeight="1" x14ac:dyDescent="0.25">
      <c r="A54" s="10">
        <v>6</v>
      </c>
      <c r="B54" s="10" t="s">
        <v>22</v>
      </c>
      <c r="C54" s="27" t="s">
        <v>95</v>
      </c>
      <c r="D54" s="10">
        <v>2022</v>
      </c>
      <c r="E54" s="10" t="s">
        <v>13</v>
      </c>
      <c r="F54" s="17" t="s">
        <v>38</v>
      </c>
      <c r="G54" s="11">
        <v>44712</v>
      </c>
      <c r="H54" s="26">
        <v>73067738.909999996</v>
      </c>
      <c r="I54" s="12">
        <v>262500</v>
      </c>
      <c r="J54" s="12">
        <v>0</v>
      </c>
      <c r="K54" s="25">
        <v>5509</v>
      </c>
      <c r="L54" s="56">
        <v>31915</v>
      </c>
    </row>
    <row r="55" spans="1:12" ht="30.75" customHeight="1" x14ac:dyDescent="0.25">
      <c r="A55" s="10">
        <v>7</v>
      </c>
      <c r="B55" s="10" t="s">
        <v>96</v>
      </c>
      <c r="C55" s="21" t="s">
        <v>97</v>
      </c>
      <c r="D55" s="10">
        <v>2024</v>
      </c>
      <c r="E55" s="10" t="s">
        <v>13</v>
      </c>
      <c r="F55" s="13" t="s">
        <v>38</v>
      </c>
      <c r="G55" s="11">
        <v>45348</v>
      </c>
      <c r="H55" s="21">
        <v>280650000</v>
      </c>
      <c r="I55" s="25">
        <v>0</v>
      </c>
      <c r="J55" s="12">
        <v>0</v>
      </c>
      <c r="K55" s="25">
        <v>2487</v>
      </c>
      <c r="L55" s="25">
        <v>3587</v>
      </c>
    </row>
    <row r="56" spans="1:12" ht="24.95" customHeight="1" x14ac:dyDescent="0.25">
      <c r="A56" s="68" t="s">
        <v>155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</row>
    <row r="57" spans="1:12" ht="31.5" customHeight="1" x14ac:dyDescent="0.25">
      <c r="A57" s="45" t="s">
        <v>196</v>
      </c>
      <c r="B57" s="10" t="s">
        <v>156</v>
      </c>
      <c r="C57" s="10" t="s">
        <v>157</v>
      </c>
      <c r="D57" s="30">
        <v>2021</v>
      </c>
      <c r="E57" s="10" t="s">
        <v>103</v>
      </c>
      <c r="F57" s="61" t="s">
        <v>213</v>
      </c>
      <c r="G57" s="11">
        <v>44546</v>
      </c>
      <c r="H57" s="10" t="s">
        <v>158</v>
      </c>
      <c r="I57" s="21">
        <v>10368100</v>
      </c>
      <c r="J57" s="10">
        <v>0</v>
      </c>
      <c r="K57" s="10">
        <v>9250</v>
      </c>
      <c r="L57" s="21">
        <v>66800</v>
      </c>
    </row>
    <row r="58" spans="1:12" ht="30" customHeight="1" x14ac:dyDescent="0.25">
      <c r="A58" s="45" t="s">
        <v>197</v>
      </c>
      <c r="B58" s="10" t="s">
        <v>156</v>
      </c>
      <c r="C58" s="10" t="s">
        <v>159</v>
      </c>
      <c r="D58" s="30">
        <v>2020</v>
      </c>
      <c r="E58" s="10" t="s">
        <v>103</v>
      </c>
      <c r="F58" s="61" t="s">
        <v>213</v>
      </c>
      <c r="G58" s="11">
        <v>44694</v>
      </c>
      <c r="H58" s="10" t="s">
        <v>160</v>
      </c>
      <c r="I58" s="10">
        <v>0</v>
      </c>
      <c r="J58" s="10">
        <v>0</v>
      </c>
      <c r="K58" s="10">
        <v>12200</v>
      </c>
      <c r="L58" s="21">
        <v>60295</v>
      </c>
    </row>
    <row r="59" spans="1:12" ht="24.95" customHeight="1" x14ac:dyDescent="0.25">
      <c r="A59" s="45" t="s">
        <v>198</v>
      </c>
      <c r="B59" s="30" t="s">
        <v>161</v>
      </c>
      <c r="C59" s="10" t="s">
        <v>162</v>
      </c>
      <c r="D59" s="30">
        <v>2022</v>
      </c>
      <c r="E59" s="10" t="s">
        <v>103</v>
      </c>
      <c r="F59" s="61" t="s">
        <v>213</v>
      </c>
      <c r="G59" s="11">
        <v>44655</v>
      </c>
      <c r="H59" s="10" t="s">
        <v>163</v>
      </c>
      <c r="I59" s="21">
        <v>2250500</v>
      </c>
      <c r="J59" s="10">
        <v>0</v>
      </c>
      <c r="K59" s="10">
        <v>7354</v>
      </c>
      <c r="L59" s="21">
        <v>59140</v>
      </c>
    </row>
    <row r="60" spans="1:12" ht="24.95" customHeight="1" x14ac:dyDescent="0.25">
      <c r="A60" s="45" t="s">
        <v>199</v>
      </c>
      <c r="B60" s="10" t="s">
        <v>164</v>
      </c>
      <c r="C60" s="10" t="s">
        <v>165</v>
      </c>
      <c r="D60" s="30">
        <v>2021</v>
      </c>
      <c r="E60" s="10" t="s">
        <v>103</v>
      </c>
      <c r="F60" s="61" t="s">
        <v>213</v>
      </c>
      <c r="G60" s="11">
        <v>44258</v>
      </c>
      <c r="H60" s="10" t="s">
        <v>166</v>
      </c>
      <c r="I60" s="21">
        <v>2096500</v>
      </c>
      <c r="J60" s="10">
        <v>0</v>
      </c>
      <c r="K60" s="10">
        <v>10962</v>
      </c>
      <c r="L60" s="21">
        <v>121410</v>
      </c>
    </row>
    <row r="61" spans="1:12" ht="24.95" customHeight="1" x14ac:dyDescent="0.25">
      <c r="A61" s="45" t="s">
        <v>200</v>
      </c>
      <c r="B61" s="10" t="s">
        <v>11</v>
      </c>
      <c r="C61" s="10" t="s">
        <v>167</v>
      </c>
      <c r="D61" s="30">
        <v>2015</v>
      </c>
      <c r="E61" s="10" t="s">
        <v>103</v>
      </c>
      <c r="F61" s="61" t="s">
        <v>213</v>
      </c>
      <c r="G61" s="11">
        <v>42303</v>
      </c>
      <c r="H61" s="10" t="s">
        <v>168</v>
      </c>
      <c r="I61" s="21">
        <v>4240000</v>
      </c>
      <c r="J61" s="10">
        <v>0</v>
      </c>
      <c r="K61" s="10">
        <v>11352</v>
      </c>
      <c r="L61" s="21">
        <v>368187</v>
      </c>
    </row>
    <row r="62" spans="1:12" ht="24.95" customHeight="1" x14ac:dyDescent="0.25">
      <c r="A62" s="45" t="s">
        <v>201</v>
      </c>
      <c r="B62" s="10" t="s">
        <v>18</v>
      </c>
      <c r="C62" s="10" t="s">
        <v>169</v>
      </c>
      <c r="D62" s="30">
        <v>2018</v>
      </c>
      <c r="E62" s="10" t="s">
        <v>103</v>
      </c>
      <c r="F62" s="61" t="s">
        <v>213</v>
      </c>
      <c r="G62" s="11">
        <v>44572</v>
      </c>
      <c r="H62" s="10" t="s">
        <v>170</v>
      </c>
      <c r="I62" s="10">
        <v>0</v>
      </c>
      <c r="J62" s="10">
        <v>0</v>
      </c>
      <c r="K62" s="10">
        <v>6432</v>
      </c>
      <c r="L62" s="10">
        <v>189601</v>
      </c>
    </row>
    <row r="63" spans="1:12" ht="24.95" customHeight="1" x14ac:dyDescent="0.25">
      <c r="A63" s="45" t="s">
        <v>202</v>
      </c>
      <c r="B63" s="10" t="s">
        <v>18</v>
      </c>
      <c r="C63" s="10" t="s">
        <v>171</v>
      </c>
      <c r="D63" s="30">
        <v>2018</v>
      </c>
      <c r="E63" s="10" t="s">
        <v>103</v>
      </c>
      <c r="F63" s="30" t="s">
        <v>213</v>
      </c>
      <c r="G63" s="11">
        <v>43424</v>
      </c>
      <c r="H63" s="10" t="s">
        <v>172</v>
      </c>
      <c r="I63" s="21">
        <v>1475000</v>
      </c>
      <c r="J63" s="10">
        <v>0</v>
      </c>
      <c r="K63" s="10">
        <v>11794</v>
      </c>
      <c r="L63" s="10">
        <v>222035</v>
      </c>
    </row>
    <row r="64" spans="1:12" ht="24.95" customHeight="1" x14ac:dyDescent="0.25">
      <c r="A64" s="45" t="s">
        <v>203</v>
      </c>
      <c r="B64" s="10" t="s">
        <v>18</v>
      </c>
      <c r="C64" s="10" t="s">
        <v>173</v>
      </c>
      <c r="D64" s="30">
        <v>2018</v>
      </c>
      <c r="E64" s="10" t="s">
        <v>103</v>
      </c>
      <c r="F64" s="61" t="s">
        <v>213</v>
      </c>
      <c r="G64" s="11">
        <v>43424</v>
      </c>
      <c r="H64" s="10" t="s">
        <v>174</v>
      </c>
      <c r="I64" s="21">
        <v>2053500</v>
      </c>
      <c r="J64" s="10">
        <v>0</v>
      </c>
      <c r="K64" s="10">
        <v>12006</v>
      </c>
      <c r="L64" s="10">
        <v>237893</v>
      </c>
    </row>
    <row r="65" spans="1:12" ht="24.95" customHeight="1" x14ac:dyDescent="0.25">
      <c r="A65" s="45" t="s">
        <v>204</v>
      </c>
      <c r="B65" s="10" t="s">
        <v>18</v>
      </c>
      <c r="C65" s="10" t="s">
        <v>175</v>
      </c>
      <c r="D65" s="30">
        <v>2015</v>
      </c>
      <c r="E65" s="10" t="s">
        <v>103</v>
      </c>
      <c r="F65" s="61" t="s">
        <v>213</v>
      </c>
      <c r="G65" s="11">
        <v>44734</v>
      </c>
      <c r="H65" s="10" t="s">
        <v>176</v>
      </c>
      <c r="I65" s="21">
        <v>5006500</v>
      </c>
      <c r="J65" s="10">
        <v>0</v>
      </c>
      <c r="K65" s="10">
        <v>3442</v>
      </c>
      <c r="L65" s="10">
        <v>285979</v>
      </c>
    </row>
    <row r="66" spans="1:12" ht="24.95" customHeight="1" x14ac:dyDescent="0.25">
      <c r="A66" s="45" t="s">
        <v>205</v>
      </c>
      <c r="B66" s="10" t="s">
        <v>177</v>
      </c>
      <c r="C66" s="10" t="s">
        <v>178</v>
      </c>
      <c r="D66" s="30">
        <v>2017</v>
      </c>
      <c r="E66" s="10" t="s">
        <v>103</v>
      </c>
      <c r="F66" s="30" t="s">
        <v>213</v>
      </c>
      <c r="G66" s="11">
        <v>44574</v>
      </c>
      <c r="H66" s="10" t="s">
        <v>179</v>
      </c>
      <c r="I66" s="10">
        <v>0</v>
      </c>
      <c r="J66" s="10">
        <v>0</v>
      </c>
      <c r="K66" s="10">
        <v>4784</v>
      </c>
      <c r="L66" s="10">
        <v>190747</v>
      </c>
    </row>
    <row r="67" spans="1:12" ht="24.95" customHeight="1" x14ac:dyDescent="0.25">
      <c r="A67" s="45" t="s">
        <v>206</v>
      </c>
      <c r="B67" s="10" t="s">
        <v>180</v>
      </c>
      <c r="C67" s="10" t="s">
        <v>181</v>
      </c>
      <c r="D67" s="30">
        <v>2013</v>
      </c>
      <c r="E67" s="10" t="s">
        <v>103</v>
      </c>
      <c r="F67" s="61" t="s">
        <v>213</v>
      </c>
      <c r="G67" s="11">
        <v>42703</v>
      </c>
      <c r="H67" s="10" t="s">
        <v>182</v>
      </c>
      <c r="I67" s="10">
        <v>0</v>
      </c>
      <c r="J67" s="10">
        <v>0</v>
      </c>
      <c r="K67" s="10">
        <v>0</v>
      </c>
      <c r="L67" s="10">
        <v>290220</v>
      </c>
    </row>
    <row r="68" spans="1:12" ht="24.95" customHeight="1" x14ac:dyDescent="0.25">
      <c r="A68" s="45" t="s">
        <v>207</v>
      </c>
      <c r="B68" s="10" t="s">
        <v>183</v>
      </c>
      <c r="C68" s="10" t="s">
        <v>184</v>
      </c>
      <c r="D68" s="30">
        <v>2021</v>
      </c>
      <c r="E68" s="10" t="s">
        <v>103</v>
      </c>
      <c r="F68" s="30" t="s">
        <v>213</v>
      </c>
      <c r="G68" s="11">
        <v>44593</v>
      </c>
      <c r="H68" s="10" t="s">
        <v>185</v>
      </c>
      <c r="I68" s="21">
        <v>1825000</v>
      </c>
      <c r="J68" s="10">
        <v>0</v>
      </c>
      <c r="K68" s="10">
        <v>2920</v>
      </c>
      <c r="L68" s="10">
        <v>35658</v>
      </c>
    </row>
    <row r="69" spans="1:12" ht="24.95" customHeight="1" x14ac:dyDescent="0.25">
      <c r="A69" s="45" t="s">
        <v>208</v>
      </c>
      <c r="B69" s="10" t="s">
        <v>183</v>
      </c>
      <c r="C69" s="10" t="s">
        <v>186</v>
      </c>
      <c r="D69" s="30">
        <v>2021</v>
      </c>
      <c r="E69" s="10" t="s">
        <v>103</v>
      </c>
      <c r="F69" s="30" t="s">
        <v>213</v>
      </c>
      <c r="G69" s="11">
        <v>44530</v>
      </c>
      <c r="H69" s="10" t="s">
        <v>187</v>
      </c>
      <c r="I69" s="21">
        <v>2940000</v>
      </c>
      <c r="J69" s="10">
        <v>0</v>
      </c>
      <c r="K69" s="10">
        <v>15660</v>
      </c>
      <c r="L69" s="10">
        <v>128277</v>
      </c>
    </row>
    <row r="70" spans="1:12" ht="24.95" customHeight="1" x14ac:dyDescent="0.25">
      <c r="A70" s="45" t="s">
        <v>209</v>
      </c>
      <c r="B70" s="10" t="s">
        <v>183</v>
      </c>
      <c r="C70" s="10" t="s">
        <v>188</v>
      </c>
      <c r="D70" s="30">
        <v>2021</v>
      </c>
      <c r="E70" s="10" t="s">
        <v>103</v>
      </c>
      <c r="F70" s="30" t="s">
        <v>213</v>
      </c>
      <c r="G70" s="11">
        <v>44529</v>
      </c>
      <c r="H70" s="10" t="s">
        <v>189</v>
      </c>
      <c r="I70" s="21">
        <v>2260000</v>
      </c>
      <c r="J70" s="10">
        <v>0</v>
      </c>
      <c r="K70" s="10">
        <v>15848</v>
      </c>
      <c r="L70" s="10">
        <v>173076</v>
      </c>
    </row>
    <row r="71" spans="1:12" ht="24.95" customHeight="1" x14ac:dyDescent="0.25">
      <c r="A71" s="45" t="s">
        <v>210</v>
      </c>
      <c r="B71" s="10" t="s">
        <v>190</v>
      </c>
      <c r="C71" s="10" t="s">
        <v>191</v>
      </c>
      <c r="D71" s="30">
        <v>2021</v>
      </c>
      <c r="E71" s="10" t="s">
        <v>103</v>
      </c>
      <c r="F71" s="30" t="s">
        <v>213</v>
      </c>
      <c r="G71" s="11">
        <v>44533</v>
      </c>
      <c r="H71" s="10" t="s">
        <v>192</v>
      </c>
      <c r="I71" s="21">
        <v>7570000</v>
      </c>
      <c r="J71" s="10">
        <v>0</v>
      </c>
      <c r="K71" s="10">
        <v>11457</v>
      </c>
      <c r="L71" s="10">
        <v>148382</v>
      </c>
    </row>
    <row r="72" spans="1:12" ht="24.95" customHeight="1" x14ac:dyDescent="0.25">
      <c r="A72" s="45" t="s">
        <v>211</v>
      </c>
      <c r="B72" s="10" t="s">
        <v>190</v>
      </c>
      <c r="C72" s="10" t="s">
        <v>193</v>
      </c>
      <c r="D72" s="30">
        <v>2021</v>
      </c>
      <c r="E72" s="10" t="s">
        <v>103</v>
      </c>
      <c r="F72" s="30" t="s">
        <v>213</v>
      </c>
      <c r="G72" s="11">
        <v>44549</v>
      </c>
      <c r="H72" s="10" t="s">
        <v>194</v>
      </c>
      <c r="I72" s="21">
        <v>3420000</v>
      </c>
      <c r="J72" s="10">
        <v>0</v>
      </c>
      <c r="K72" s="10">
        <v>12394</v>
      </c>
      <c r="L72" s="10">
        <v>155880</v>
      </c>
    </row>
    <row r="73" spans="1:12" ht="24.95" customHeight="1" x14ac:dyDescent="0.25">
      <c r="A73" s="45" t="s">
        <v>212</v>
      </c>
      <c r="B73" s="10" t="s">
        <v>190</v>
      </c>
      <c r="C73" s="10" t="s">
        <v>195</v>
      </c>
      <c r="D73" s="30">
        <v>2021</v>
      </c>
      <c r="E73" s="10" t="s">
        <v>103</v>
      </c>
      <c r="F73" s="30" t="s">
        <v>213</v>
      </c>
      <c r="G73" s="11">
        <v>44539</v>
      </c>
      <c r="H73" s="10" t="s">
        <v>192</v>
      </c>
      <c r="I73" s="10">
        <v>0</v>
      </c>
      <c r="J73" s="10">
        <v>0</v>
      </c>
      <c r="K73" s="10">
        <v>5537</v>
      </c>
      <c r="L73" s="10">
        <v>133910</v>
      </c>
    </row>
    <row r="74" spans="1:12" ht="24.95" customHeight="1" x14ac:dyDescent="0.25">
      <c r="A74" s="68" t="s">
        <v>217</v>
      </c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</row>
    <row r="75" spans="1:12" ht="24.95" customHeight="1" x14ac:dyDescent="0.25">
      <c r="A75" s="45">
        <v>1</v>
      </c>
      <c r="B75" s="10" t="s">
        <v>18</v>
      </c>
      <c r="C75" s="49" t="s">
        <v>218</v>
      </c>
      <c r="D75" s="49">
        <v>2018</v>
      </c>
      <c r="E75" s="10" t="s">
        <v>103</v>
      </c>
      <c r="F75" s="30" t="s">
        <v>213</v>
      </c>
      <c r="G75" s="11">
        <v>43462</v>
      </c>
      <c r="H75" s="21">
        <v>101870000</v>
      </c>
      <c r="I75" s="10">
        <v>0</v>
      </c>
      <c r="J75" s="10">
        <v>0</v>
      </c>
      <c r="K75" s="10">
        <v>670</v>
      </c>
      <c r="L75" s="10">
        <v>183250</v>
      </c>
    </row>
    <row r="76" spans="1:12" ht="24.95" customHeight="1" x14ac:dyDescent="0.25">
      <c r="A76" s="68" t="s">
        <v>99</v>
      </c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</row>
    <row r="77" spans="1:12" ht="24.95" customHeight="1" x14ac:dyDescent="0.25">
      <c r="A77" s="68" t="s">
        <v>100</v>
      </c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</row>
    <row r="78" spans="1:12" ht="24.95" customHeight="1" x14ac:dyDescent="0.25">
      <c r="A78" s="10">
        <v>1</v>
      </c>
      <c r="B78" s="17" t="s">
        <v>101</v>
      </c>
      <c r="C78" s="17" t="s">
        <v>102</v>
      </c>
      <c r="D78" s="10">
        <v>2010</v>
      </c>
      <c r="E78" s="10" t="s">
        <v>103</v>
      </c>
      <c r="F78" s="25" t="s">
        <v>38</v>
      </c>
      <c r="G78" s="11">
        <v>43756</v>
      </c>
      <c r="H78" s="10">
        <v>182463404.71000001</v>
      </c>
      <c r="I78" s="33">
        <v>12359080</v>
      </c>
      <c r="J78" s="12">
        <v>0</v>
      </c>
      <c r="K78" s="12">
        <v>7948</v>
      </c>
      <c r="L78" s="25">
        <v>214679</v>
      </c>
    </row>
    <row r="79" spans="1:12" ht="24.95" customHeight="1" x14ac:dyDescent="0.25">
      <c r="A79" s="10">
        <v>2</v>
      </c>
      <c r="B79" s="17" t="s">
        <v>104</v>
      </c>
      <c r="C79" s="17" t="s">
        <v>105</v>
      </c>
      <c r="D79" s="10">
        <v>2004</v>
      </c>
      <c r="E79" s="10" t="s">
        <v>103</v>
      </c>
      <c r="F79" s="25" t="s">
        <v>38</v>
      </c>
      <c r="G79" s="11">
        <v>38530</v>
      </c>
      <c r="H79" s="10">
        <v>304867438.02999997</v>
      </c>
      <c r="I79" s="2">
        <v>0</v>
      </c>
      <c r="J79" s="12">
        <v>0</v>
      </c>
      <c r="K79" s="12">
        <v>8935</v>
      </c>
      <c r="L79" s="25">
        <v>555602</v>
      </c>
    </row>
    <row r="80" spans="1:12" ht="24.95" customHeight="1" x14ac:dyDescent="0.25">
      <c r="A80" s="10">
        <v>3</v>
      </c>
      <c r="B80" s="10" t="s">
        <v>11</v>
      </c>
      <c r="C80" s="17" t="s">
        <v>106</v>
      </c>
      <c r="D80" s="17">
        <v>2021</v>
      </c>
      <c r="E80" s="10" t="s">
        <v>103</v>
      </c>
      <c r="F80" s="25" t="s">
        <v>38</v>
      </c>
      <c r="G80" s="11">
        <v>44291</v>
      </c>
      <c r="H80" s="10">
        <v>138126000</v>
      </c>
      <c r="I80" s="2">
        <v>0</v>
      </c>
      <c r="J80" s="12">
        <v>0</v>
      </c>
      <c r="K80" s="12">
        <v>3406</v>
      </c>
      <c r="L80" s="25">
        <v>95476</v>
      </c>
    </row>
    <row r="81" spans="1:12" ht="24.95" customHeight="1" x14ac:dyDescent="0.25">
      <c r="A81" s="10">
        <v>4</v>
      </c>
      <c r="B81" s="10" t="s">
        <v>11</v>
      </c>
      <c r="C81" s="17" t="s">
        <v>107</v>
      </c>
      <c r="D81" s="10">
        <v>2014</v>
      </c>
      <c r="E81" s="10" t="s">
        <v>103</v>
      </c>
      <c r="F81" s="25" t="s">
        <v>38</v>
      </c>
      <c r="G81" s="11">
        <v>42150</v>
      </c>
      <c r="H81" s="10">
        <v>157315820.53999999</v>
      </c>
      <c r="I81" s="2">
        <v>0</v>
      </c>
      <c r="J81" s="12">
        <v>0</v>
      </c>
      <c r="K81" s="12">
        <v>7917</v>
      </c>
      <c r="L81" s="25">
        <v>397583</v>
      </c>
    </row>
    <row r="82" spans="1:12" ht="24.95" customHeight="1" x14ac:dyDescent="0.25">
      <c r="A82" s="10">
        <v>5</v>
      </c>
      <c r="B82" s="10" t="s">
        <v>11</v>
      </c>
      <c r="C82" s="17" t="s">
        <v>108</v>
      </c>
      <c r="D82" s="10">
        <v>2011</v>
      </c>
      <c r="E82" s="10" t="s">
        <v>103</v>
      </c>
      <c r="F82" s="25" t="s">
        <v>38</v>
      </c>
      <c r="G82" s="11">
        <v>41050</v>
      </c>
      <c r="H82" s="10">
        <v>126426562.33</v>
      </c>
      <c r="I82" s="2">
        <v>0</v>
      </c>
      <c r="J82" s="12">
        <v>0</v>
      </c>
      <c r="K82" s="12">
        <v>9537</v>
      </c>
      <c r="L82" s="25">
        <v>525283</v>
      </c>
    </row>
    <row r="83" spans="1:12" ht="24.95" customHeight="1" x14ac:dyDescent="0.25">
      <c r="A83" s="10">
        <v>6</v>
      </c>
      <c r="B83" s="10" t="s">
        <v>18</v>
      </c>
      <c r="C83" s="17" t="s">
        <v>109</v>
      </c>
      <c r="D83" s="17">
        <v>2015</v>
      </c>
      <c r="E83" s="10" t="s">
        <v>103</v>
      </c>
      <c r="F83" s="25" t="s">
        <v>38</v>
      </c>
      <c r="G83" s="11">
        <v>42307</v>
      </c>
      <c r="H83" s="10">
        <v>113124917.84</v>
      </c>
      <c r="I83" s="2">
        <v>0</v>
      </c>
      <c r="J83" s="12">
        <v>0</v>
      </c>
      <c r="K83" s="12">
        <v>11274</v>
      </c>
      <c r="L83" s="25">
        <v>440316</v>
      </c>
    </row>
    <row r="84" spans="1:12" ht="24.95" customHeight="1" x14ac:dyDescent="0.25">
      <c r="A84" s="10">
        <v>7</v>
      </c>
      <c r="B84" s="10" t="s">
        <v>43</v>
      </c>
      <c r="C84" s="17" t="s">
        <v>110</v>
      </c>
      <c r="D84" s="17">
        <v>2019</v>
      </c>
      <c r="E84" s="10" t="s">
        <v>103</v>
      </c>
      <c r="F84" s="25" t="s">
        <v>38</v>
      </c>
      <c r="G84" s="11">
        <v>43461</v>
      </c>
      <c r="H84" s="10">
        <v>107376602.31</v>
      </c>
      <c r="I84" s="2">
        <v>0</v>
      </c>
      <c r="J84" s="12">
        <v>0</v>
      </c>
      <c r="K84" s="12">
        <v>12482</v>
      </c>
      <c r="L84" s="25">
        <v>245448</v>
      </c>
    </row>
    <row r="85" spans="1:12" ht="24.95" customHeight="1" x14ac:dyDescent="0.25">
      <c r="A85" s="10">
        <v>8</v>
      </c>
      <c r="B85" s="22" t="s">
        <v>17</v>
      </c>
      <c r="C85" s="17" t="s">
        <v>111</v>
      </c>
      <c r="D85" s="10">
        <v>2008</v>
      </c>
      <c r="E85" s="10" t="s">
        <v>20</v>
      </c>
      <c r="F85" s="25" t="s">
        <v>38</v>
      </c>
      <c r="G85" s="11">
        <v>39730</v>
      </c>
      <c r="H85" s="10">
        <v>75604811.129999995</v>
      </c>
      <c r="I85" s="2">
        <v>0</v>
      </c>
      <c r="J85" s="12">
        <v>0</v>
      </c>
      <c r="K85" s="12">
        <v>0</v>
      </c>
      <c r="L85" s="25">
        <v>661019</v>
      </c>
    </row>
    <row r="86" spans="1:12" ht="24.95" customHeight="1" x14ac:dyDescent="0.25">
      <c r="A86" s="10">
        <v>9</v>
      </c>
      <c r="B86" s="22" t="s">
        <v>17</v>
      </c>
      <c r="C86" s="17" t="s">
        <v>112</v>
      </c>
      <c r="D86" s="10">
        <v>2004</v>
      </c>
      <c r="E86" s="10" t="s">
        <v>103</v>
      </c>
      <c r="F86" s="25" t="s">
        <v>38</v>
      </c>
      <c r="G86" s="34">
        <v>38018</v>
      </c>
      <c r="H86" s="10">
        <v>57573140.93</v>
      </c>
      <c r="I86" s="2">
        <v>0</v>
      </c>
      <c r="J86" s="12">
        <v>0</v>
      </c>
      <c r="K86" s="12">
        <v>5180</v>
      </c>
      <c r="L86" s="25">
        <v>815987</v>
      </c>
    </row>
    <row r="87" spans="1:12" ht="24.95" customHeight="1" x14ac:dyDescent="0.25">
      <c r="A87" s="10">
        <v>10</v>
      </c>
      <c r="B87" s="17" t="s">
        <v>113</v>
      </c>
      <c r="C87" s="18" t="s">
        <v>114</v>
      </c>
      <c r="D87" s="17">
        <v>2020</v>
      </c>
      <c r="E87" s="10" t="s">
        <v>103</v>
      </c>
      <c r="F87" s="62" t="s">
        <v>38</v>
      </c>
      <c r="G87" s="11">
        <v>44011</v>
      </c>
      <c r="H87" s="10">
        <v>129959000</v>
      </c>
      <c r="I87" s="2">
        <v>0</v>
      </c>
      <c r="J87" s="12">
        <v>0</v>
      </c>
      <c r="K87" s="12">
        <v>3708</v>
      </c>
      <c r="L87" s="25">
        <v>181645</v>
      </c>
    </row>
    <row r="88" spans="1:12" ht="24.95" customHeight="1" x14ac:dyDescent="0.25">
      <c r="A88" s="10">
        <v>11</v>
      </c>
      <c r="B88" s="17" t="s">
        <v>115</v>
      </c>
      <c r="C88" s="17" t="s">
        <v>116</v>
      </c>
      <c r="D88" s="17">
        <v>2020</v>
      </c>
      <c r="E88" s="10" t="s">
        <v>103</v>
      </c>
      <c r="F88" s="17" t="s">
        <v>117</v>
      </c>
      <c r="G88" s="11">
        <v>44146</v>
      </c>
      <c r="H88" s="10">
        <v>340000000</v>
      </c>
      <c r="I88" s="2">
        <v>0</v>
      </c>
      <c r="J88" s="12">
        <v>0</v>
      </c>
      <c r="K88" s="12">
        <v>10252</v>
      </c>
      <c r="L88" s="25">
        <v>140856</v>
      </c>
    </row>
    <row r="89" spans="1:12" ht="24.95" customHeight="1" x14ac:dyDescent="0.25">
      <c r="A89" s="72" t="s">
        <v>118</v>
      </c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</row>
    <row r="90" spans="1:12" ht="24.95" customHeight="1" x14ac:dyDescent="0.25">
      <c r="A90" s="10">
        <v>6</v>
      </c>
      <c r="B90" s="35" t="s">
        <v>119</v>
      </c>
      <c r="C90" s="35" t="s">
        <v>120</v>
      </c>
      <c r="D90" s="35">
        <v>2019</v>
      </c>
      <c r="E90" s="35" t="s">
        <v>13</v>
      </c>
      <c r="F90" s="35" t="s">
        <v>121</v>
      </c>
      <c r="G90" s="11">
        <v>43459</v>
      </c>
      <c r="H90" s="55">
        <v>147047005.77000001</v>
      </c>
      <c r="I90" s="14">
        <v>484678.57</v>
      </c>
      <c r="J90" s="12">
        <v>0</v>
      </c>
      <c r="K90" s="12">
        <v>6558</v>
      </c>
      <c r="L90" s="25">
        <v>208344</v>
      </c>
    </row>
    <row r="91" spans="1:12" ht="24.95" customHeight="1" x14ac:dyDescent="0.25">
      <c r="A91" s="10">
        <v>7</v>
      </c>
      <c r="B91" s="35" t="s">
        <v>122</v>
      </c>
      <c r="C91" s="35" t="s">
        <v>123</v>
      </c>
      <c r="D91" s="35">
        <v>2020</v>
      </c>
      <c r="E91" s="35" t="s">
        <v>13</v>
      </c>
      <c r="F91" s="35" t="s">
        <v>121</v>
      </c>
      <c r="G91" s="11">
        <v>44149</v>
      </c>
      <c r="H91" s="55">
        <v>380000000</v>
      </c>
      <c r="I91" s="2">
        <v>0</v>
      </c>
      <c r="J91" s="12">
        <v>0</v>
      </c>
      <c r="K91" s="12">
        <v>15291</v>
      </c>
      <c r="L91" s="25">
        <v>168457</v>
      </c>
    </row>
    <row r="92" spans="1:12" ht="24.95" customHeight="1" x14ac:dyDescent="0.25">
      <c r="A92" s="72" t="s">
        <v>124</v>
      </c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</row>
    <row r="93" spans="1:12" ht="24.95" customHeight="1" x14ac:dyDescent="0.25">
      <c r="A93" s="10">
        <v>1</v>
      </c>
      <c r="B93" s="17" t="s">
        <v>115</v>
      </c>
      <c r="C93" s="4" t="s">
        <v>125</v>
      </c>
      <c r="D93" s="4">
        <v>2022</v>
      </c>
      <c r="E93" s="5" t="s">
        <v>103</v>
      </c>
      <c r="F93" s="17" t="s">
        <v>117</v>
      </c>
      <c r="G93" s="7">
        <v>44620</v>
      </c>
      <c r="H93" s="36">
        <v>395000000</v>
      </c>
      <c r="I93" s="2">
        <v>0</v>
      </c>
      <c r="J93" s="2">
        <v>0</v>
      </c>
      <c r="K93" s="12">
        <v>7091</v>
      </c>
      <c r="L93" s="25">
        <v>76118</v>
      </c>
    </row>
    <row r="94" spans="1:12" ht="24.95" customHeight="1" x14ac:dyDescent="0.25">
      <c r="A94" s="10">
        <v>2</v>
      </c>
      <c r="B94" s="17" t="s">
        <v>115</v>
      </c>
      <c r="C94" s="4" t="s">
        <v>126</v>
      </c>
      <c r="D94" s="4">
        <v>2022</v>
      </c>
      <c r="E94" s="5" t="s">
        <v>103</v>
      </c>
      <c r="F94" s="17" t="s">
        <v>117</v>
      </c>
      <c r="G94" s="7">
        <v>44620</v>
      </c>
      <c r="H94" s="36">
        <v>350000000</v>
      </c>
      <c r="I94" s="2">
        <v>0</v>
      </c>
      <c r="J94" s="2">
        <v>0</v>
      </c>
      <c r="K94" s="12">
        <v>8765</v>
      </c>
      <c r="L94" s="25">
        <v>87530</v>
      </c>
    </row>
    <row r="95" spans="1:12" ht="24.95" customHeight="1" x14ac:dyDescent="0.25">
      <c r="A95" s="10">
        <v>6</v>
      </c>
      <c r="B95" s="10" t="s">
        <v>43</v>
      </c>
      <c r="C95" s="5" t="s">
        <v>127</v>
      </c>
      <c r="D95" s="5">
        <v>2019</v>
      </c>
      <c r="E95" s="5" t="s">
        <v>103</v>
      </c>
      <c r="F95" s="25" t="s">
        <v>38</v>
      </c>
      <c r="G95" s="37">
        <v>43474</v>
      </c>
      <c r="H95" s="36">
        <v>95748955.230000004</v>
      </c>
      <c r="I95" s="2">
        <v>0</v>
      </c>
      <c r="J95" s="2">
        <v>0</v>
      </c>
      <c r="K95" s="12">
        <v>4756</v>
      </c>
      <c r="L95" s="25">
        <v>180007</v>
      </c>
    </row>
    <row r="96" spans="1:12" ht="24.95" customHeight="1" x14ac:dyDescent="0.25">
      <c r="A96" s="10"/>
      <c r="B96" s="10"/>
      <c r="C96" s="5"/>
      <c r="D96" s="5"/>
      <c r="E96" s="5"/>
      <c r="F96" s="25"/>
      <c r="G96" s="37"/>
      <c r="H96" s="36"/>
      <c r="I96" s="2"/>
      <c r="J96" s="2"/>
      <c r="K96" s="12"/>
      <c r="L96" s="25"/>
    </row>
    <row r="97" spans="1:12" ht="24.95" customHeight="1" x14ac:dyDescent="0.25">
      <c r="A97" s="68" t="s">
        <v>128</v>
      </c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</row>
    <row r="98" spans="1:12" ht="24.95" customHeight="1" x14ac:dyDescent="0.25">
      <c r="A98" s="10">
        <v>1</v>
      </c>
      <c r="B98" s="38" t="s">
        <v>63</v>
      </c>
      <c r="C98" s="38" t="s">
        <v>129</v>
      </c>
      <c r="D98" s="38">
        <v>2018</v>
      </c>
      <c r="E98" s="10" t="s">
        <v>13</v>
      </c>
      <c r="F98" s="10" t="s">
        <v>38</v>
      </c>
      <c r="G98" s="11">
        <v>43277</v>
      </c>
      <c r="H98" s="10">
        <v>267785.05</v>
      </c>
      <c r="I98" s="2">
        <v>0</v>
      </c>
      <c r="J98" s="12">
        <v>0</v>
      </c>
      <c r="K98" s="12">
        <v>5694</v>
      </c>
      <c r="L98" s="25">
        <v>207001</v>
      </c>
    </row>
    <row r="99" spans="1:12" ht="24.95" customHeight="1" x14ac:dyDescent="0.25">
      <c r="A99" s="10">
        <v>2</v>
      </c>
      <c r="B99" s="38" t="s">
        <v>130</v>
      </c>
      <c r="C99" s="38" t="s">
        <v>131</v>
      </c>
      <c r="D99" s="38">
        <v>2008</v>
      </c>
      <c r="E99" s="10" t="s">
        <v>13</v>
      </c>
      <c r="F99" s="10" t="s">
        <v>38</v>
      </c>
      <c r="G99" s="11">
        <v>39638</v>
      </c>
      <c r="H99" s="10">
        <v>339116.163</v>
      </c>
      <c r="I99" s="2">
        <v>0</v>
      </c>
      <c r="J99" s="12">
        <v>0</v>
      </c>
      <c r="K99" s="12">
        <v>12565</v>
      </c>
      <c r="L99" s="25">
        <v>616863</v>
      </c>
    </row>
    <row r="100" spans="1:12" ht="24.95" customHeight="1" x14ac:dyDescent="0.25">
      <c r="A100" s="68" t="s">
        <v>132</v>
      </c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</row>
    <row r="101" spans="1:12" ht="24.95" customHeight="1" x14ac:dyDescent="0.25">
      <c r="A101" s="10">
        <v>6</v>
      </c>
      <c r="B101" s="63" t="s">
        <v>11</v>
      </c>
      <c r="C101" s="35" t="s">
        <v>134</v>
      </c>
      <c r="D101" s="64">
        <v>2015</v>
      </c>
      <c r="E101" s="57" t="s">
        <v>133</v>
      </c>
      <c r="F101" s="13" t="s">
        <v>38</v>
      </c>
      <c r="G101" s="15">
        <v>43080</v>
      </c>
      <c r="H101" s="26">
        <v>153855617.19999999</v>
      </c>
      <c r="I101" s="25">
        <v>0</v>
      </c>
      <c r="J101" s="39" t="s">
        <v>135</v>
      </c>
      <c r="K101" s="25">
        <v>9742</v>
      </c>
      <c r="L101" s="25">
        <v>275002</v>
      </c>
    </row>
    <row r="102" spans="1:12" ht="24.95" customHeight="1" x14ac:dyDescent="0.25">
      <c r="A102" s="68" t="s">
        <v>136</v>
      </c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</row>
    <row r="103" spans="1:12" ht="24.95" customHeight="1" x14ac:dyDescent="0.25">
      <c r="A103" s="10">
        <v>1</v>
      </c>
      <c r="B103" s="40" t="s">
        <v>219</v>
      </c>
      <c r="C103" s="40" t="s">
        <v>137</v>
      </c>
      <c r="D103" s="10">
        <v>2020</v>
      </c>
      <c r="E103" s="10" t="s">
        <v>13</v>
      </c>
      <c r="F103" s="10" t="s">
        <v>121</v>
      </c>
      <c r="G103" s="11">
        <v>44142</v>
      </c>
      <c r="H103" s="26">
        <v>348160000</v>
      </c>
      <c r="I103" s="2">
        <v>0</v>
      </c>
      <c r="J103" s="12">
        <v>0</v>
      </c>
      <c r="K103" s="12">
        <v>0</v>
      </c>
      <c r="L103" s="25">
        <v>252359</v>
      </c>
    </row>
    <row r="104" spans="1:12" ht="24.95" customHeight="1" x14ac:dyDescent="0.25">
      <c r="A104" s="72" t="s">
        <v>138</v>
      </c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</row>
    <row r="105" spans="1:12" ht="24.95" customHeight="1" x14ac:dyDescent="0.25">
      <c r="A105" s="10">
        <v>1</v>
      </c>
      <c r="B105" s="41" t="s">
        <v>220</v>
      </c>
      <c r="C105" s="42" t="s">
        <v>139</v>
      </c>
      <c r="D105" s="31">
        <v>2021</v>
      </c>
      <c r="E105" s="10" t="s">
        <v>13</v>
      </c>
      <c r="F105" s="10" t="s">
        <v>140</v>
      </c>
      <c r="G105" s="34">
        <v>44541</v>
      </c>
      <c r="H105" s="14">
        <v>351750000</v>
      </c>
      <c r="I105" s="2">
        <v>0</v>
      </c>
      <c r="J105" s="12">
        <v>0</v>
      </c>
      <c r="K105" s="12">
        <v>12112</v>
      </c>
      <c r="L105" s="12">
        <v>247764</v>
      </c>
    </row>
    <row r="106" spans="1:12" ht="24.95" customHeight="1" x14ac:dyDescent="0.25">
      <c r="A106" s="10">
        <v>5</v>
      </c>
      <c r="B106" s="3" t="s">
        <v>141</v>
      </c>
      <c r="C106" s="3" t="s">
        <v>142</v>
      </c>
      <c r="D106" s="10">
        <v>2017</v>
      </c>
      <c r="E106" s="10" t="s">
        <v>13</v>
      </c>
      <c r="F106" s="10" t="s">
        <v>140</v>
      </c>
      <c r="G106" s="34">
        <v>42892</v>
      </c>
      <c r="H106" s="14">
        <v>222310773.74000001</v>
      </c>
      <c r="I106" s="2">
        <v>0</v>
      </c>
      <c r="J106" s="12">
        <v>0</v>
      </c>
      <c r="K106" s="12">
        <v>2538</v>
      </c>
      <c r="L106" s="25">
        <v>234738</v>
      </c>
    </row>
    <row r="107" spans="1:12" ht="24.95" customHeight="1" x14ac:dyDescent="0.25">
      <c r="A107" s="72" t="s">
        <v>143</v>
      </c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</row>
    <row r="108" spans="1:12" ht="24.95" customHeight="1" x14ac:dyDescent="0.25">
      <c r="A108" s="10">
        <v>2</v>
      </c>
      <c r="B108" s="40" t="s">
        <v>219</v>
      </c>
      <c r="C108" s="40" t="s">
        <v>144</v>
      </c>
      <c r="D108" s="10">
        <v>2022</v>
      </c>
      <c r="E108" s="10" t="s">
        <v>13</v>
      </c>
      <c r="F108" s="10" t="s">
        <v>121</v>
      </c>
      <c r="G108" s="11" t="s">
        <v>145</v>
      </c>
      <c r="H108" s="58">
        <f>399000000+21640000</f>
        <v>420640000</v>
      </c>
      <c r="I108" s="2">
        <v>0</v>
      </c>
      <c r="J108" s="12">
        <v>0</v>
      </c>
      <c r="K108" s="12">
        <v>6264</v>
      </c>
      <c r="L108" s="25">
        <v>96182</v>
      </c>
    </row>
    <row r="109" spans="1:12" ht="24.95" customHeight="1" x14ac:dyDescent="0.25">
      <c r="A109" s="72" t="s">
        <v>146</v>
      </c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</row>
    <row r="110" spans="1:12" ht="24.95" customHeight="1" x14ac:dyDescent="0.25">
      <c r="A110" s="10">
        <v>1</v>
      </c>
      <c r="B110" s="10" t="s">
        <v>18</v>
      </c>
      <c r="C110" s="18" t="s">
        <v>147</v>
      </c>
      <c r="D110" s="10">
        <v>2015</v>
      </c>
      <c r="E110" s="10" t="s">
        <v>103</v>
      </c>
      <c r="F110" s="25" t="s">
        <v>38</v>
      </c>
      <c r="G110" s="11">
        <v>43293</v>
      </c>
      <c r="H110" s="10">
        <v>161852696.09</v>
      </c>
      <c r="I110" s="33">
        <v>0</v>
      </c>
      <c r="J110" s="12">
        <v>0</v>
      </c>
      <c r="K110" s="12">
        <v>1996</v>
      </c>
      <c r="L110" s="25">
        <v>332121</v>
      </c>
    </row>
    <row r="111" spans="1:12" ht="24.95" customHeight="1" x14ac:dyDescent="0.25">
      <c r="A111" s="10">
        <v>2</v>
      </c>
      <c r="B111" s="17" t="s">
        <v>148</v>
      </c>
      <c r="C111" s="17" t="s">
        <v>149</v>
      </c>
      <c r="D111" s="10">
        <v>2003</v>
      </c>
      <c r="E111" s="10" t="s">
        <v>103</v>
      </c>
      <c r="F111" s="25" t="s">
        <v>38</v>
      </c>
      <c r="G111" s="11">
        <v>38261</v>
      </c>
      <c r="H111" s="10">
        <v>58154972.670000002</v>
      </c>
      <c r="I111" s="2">
        <v>0</v>
      </c>
      <c r="J111" s="12">
        <v>0</v>
      </c>
      <c r="K111" s="12">
        <v>2500</v>
      </c>
      <c r="L111" s="25">
        <v>482420</v>
      </c>
    </row>
    <row r="112" spans="1:12" ht="24.95" customHeight="1" x14ac:dyDescent="0.25">
      <c r="A112" s="10">
        <v>3</v>
      </c>
      <c r="B112" s="17" t="s">
        <v>220</v>
      </c>
      <c r="C112" s="17" t="s">
        <v>150</v>
      </c>
      <c r="D112" s="10">
        <v>2021</v>
      </c>
      <c r="E112" s="10" t="s">
        <v>103</v>
      </c>
      <c r="F112" s="25" t="s">
        <v>121</v>
      </c>
      <c r="G112" s="11">
        <v>44512</v>
      </c>
      <c r="H112" s="10">
        <v>373390000</v>
      </c>
      <c r="I112" s="2">
        <v>0</v>
      </c>
      <c r="J112" s="12">
        <v>0</v>
      </c>
      <c r="K112" s="12">
        <v>3944</v>
      </c>
      <c r="L112" s="25">
        <v>88995</v>
      </c>
    </row>
    <row r="113" spans="1:12" ht="24.95" customHeight="1" x14ac:dyDescent="0.25">
      <c r="A113" s="72" t="s">
        <v>151</v>
      </c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</row>
    <row r="114" spans="1:12" ht="24.95" customHeight="1" x14ac:dyDescent="0.25">
      <c r="A114" s="10">
        <v>1</v>
      </c>
      <c r="B114" s="3" t="s">
        <v>220</v>
      </c>
      <c r="C114" s="4" t="s">
        <v>152</v>
      </c>
      <c r="D114" s="3">
        <v>2021</v>
      </c>
      <c r="E114" s="3" t="s">
        <v>13</v>
      </c>
      <c r="F114" s="3" t="s">
        <v>121</v>
      </c>
      <c r="G114" s="65">
        <v>2021</v>
      </c>
      <c r="H114" s="26">
        <v>351750000</v>
      </c>
      <c r="I114" s="2">
        <v>0</v>
      </c>
      <c r="J114" s="43">
        <v>0</v>
      </c>
      <c r="K114" s="43">
        <v>5088</v>
      </c>
      <c r="L114" s="4">
        <v>62075</v>
      </c>
    </row>
    <row r="115" spans="1:12" ht="24.95" customHeight="1" x14ac:dyDescent="0.25">
      <c r="A115" s="72" t="s">
        <v>153</v>
      </c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</row>
    <row r="116" spans="1:12" ht="24.95" customHeight="1" x14ac:dyDescent="0.25">
      <c r="A116" s="10">
        <v>1</v>
      </c>
      <c r="B116" s="3" t="s">
        <v>220</v>
      </c>
      <c r="C116" s="4" t="s">
        <v>154</v>
      </c>
      <c r="D116" s="3">
        <v>2021</v>
      </c>
      <c r="E116" s="3" t="s">
        <v>13</v>
      </c>
      <c r="F116" s="3" t="s">
        <v>121</v>
      </c>
      <c r="G116" s="7">
        <v>44539</v>
      </c>
      <c r="H116" s="3">
        <v>350000000</v>
      </c>
      <c r="I116" s="2">
        <v>0</v>
      </c>
      <c r="J116" s="43">
        <v>0</v>
      </c>
      <c r="K116" s="43">
        <v>4422</v>
      </c>
      <c r="L116" s="4">
        <v>12892</v>
      </c>
    </row>
    <row r="118" spans="1:12" ht="36.75" customHeight="1" x14ac:dyDescent="0.25"/>
    <row r="119" spans="1:12" ht="18.75" x14ac:dyDescent="0.3">
      <c r="B119" s="66" t="s">
        <v>215</v>
      </c>
      <c r="C119" s="67"/>
      <c r="D119" s="67"/>
      <c r="E119" s="67"/>
      <c r="F119" s="67"/>
      <c r="G119" s="67"/>
      <c r="H119" s="67"/>
      <c r="I119" s="67"/>
      <c r="J119" s="67"/>
      <c r="K119" s="67"/>
      <c r="L119" s="67"/>
    </row>
  </sheetData>
  <mergeCells count="35">
    <mergeCell ref="A6:L6"/>
    <mergeCell ref="A109:L109"/>
    <mergeCell ref="A113:L113"/>
    <mergeCell ref="A77:L77"/>
    <mergeCell ref="A89:L89"/>
    <mergeCell ref="A92:L92"/>
    <mergeCell ref="A97:L97"/>
    <mergeCell ref="A100:L100"/>
    <mergeCell ref="K4:L4"/>
    <mergeCell ref="A3:L3"/>
    <mergeCell ref="A1:P1"/>
    <mergeCell ref="A4:A5"/>
    <mergeCell ref="B4:B5"/>
    <mergeCell ref="C4:C5"/>
    <mergeCell ref="D4:D5"/>
    <mergeCell ref="G4:G5"/>
    <mergeCell ref="H4:H5"/>
    <mergeCell ref="I4:I5"/>
    <mergeCell ref="J4:J5"/>
    <mergeCell ref="F4:F5"/>
    <mergeCell ref="E4:E5"/>
    <mergeCell ref="J2:L2"/>
    <mergeCell ref="B119:L119"/>
    <mergeCell ref="A13:L13"/>
    <mergeCell ref="A20:L20"/>
    <mergeCell ref="A23:L23"/>
    <mergeCell ref="A46:L46"/>
    <mergeCell ref="A51:L51"/>
    <mergeCell ref="A76:L76"/>
    <mergeCell ref="A56:L56"/>
    <mergeCell ref="A115:L115"/>
    <mergeCell ref="A102:L102"/>
    <mergeCell ref="A104:L104"/>
    <mergeCell ref="A107:L107"/>
    <mergeCell ref="A74:L74"/>
  </mergeCells>
  <pageMargins left="0.51181102362204722" right="0.11811023622047245" top="0.23622047244094491" bottom="0.27559055118110237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Бегатов Обид</dc:creator>
  <cp:lastModifiedBy>Бегатов Обид</cp:lastModifiedBy>
  <cp:lastPrinted>2024-04-03T11:38:13Z</cp:lastPrinted>
  <dcterms:created xsi:type="dcterms:W3CDTF">2024-03-29T06:23:42Z</dcterms:created>
  <dcterms:modified xsi:type="dcterms:W3CDTF">2024-04-03T11:38:19Z</dcterms:modified>
</cp:coreProperties>
</file>